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ly/"/>
    </mc:Choice>
  </mc:AlternateContent>
  <xr:revisionPtr revIDLastSave="180" documentId="8_{EDBCA7A3-71A8-4717-B6A8-4AB546B092FB}" xr6:coauthVersionLast="47" xr6:coauthVersionMax="47" xr10:uidLastSave="{975E5B0A-C14E-4E2D-93C5-446189C7A1A1}"/>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Depository Corporations Survey" sheetId="59"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3E47EA69_64D0_4A77_A407_714B1A460755_.wvu.Cols" localSheetId="8" hidden="1">'Depository Corporations Survey'!$C:$E</definedName>
    <definedName name="Z_51E488DC_CF9C_4336_89CC_62948AF1C982_.wvu.Cols" localSheetId="8" hidden="1">'Depository Corporations Survey'!$C:$E</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8" hidden="1">'Depository Corporations Survey'!$C:$BF,'Depository Corporations Survey'!#REF!,'Depository Corporations Survey'!$BW:$BW</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8" hidden="1">'Depository Corporations Survey'!$51:$51</definedName>
    <definedName name="Z_705E0D18_9A83_42CA_8732_90923BE2EC7D_.wvu.Rows" localSheetId="0" hidden="1">'NEW11'!$32:$33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8" hidden="1">'Depository Corporations Survey'!$C:$BA,'Depository Corporations Survey'!$BP:$BW</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8" hidden="1">'Depository Corporations Survey'!$C:$BE,'Depository Corporations Survey'!$BW:$BW</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8" hidden="1">'Depository Corporations Survey'!$51:$51</definedName>
    <definedName name="Z_D45E5F9E_4EA6_40A2_8A1D_3AC67FB8CE54_.wvu.Rows" localSheetId="0" hidden="1">'NEW11'!$32:$33</definedName>
    <definedName name="Z_D96AB1B2_CC5D_4D3F_9FCD_18391869993E_.wvu.Cols" localSheetId="8" hidden="1">'Depository Corporations Survey'!$C:$C</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<sst xmlns="http://schemas.openxmlformats.org/spreadsheetml/2006/main" count="8639" uniqueCount="1836">
  <si>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</si>
  <si>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</si>
  <si>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</si>
  <si>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</si>
  <si>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</si>
  <si>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</si>
  <si>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</si>
  <si>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</si>
  <si>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</si>
  <si>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</si>
  <si>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</si>
  <si>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</si>
  <si>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</si>
  <si>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</si>
  <si>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</si>
  <si>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</si>
  <si>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</si>
  <si>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</si>
  <si>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</si>
  <si>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</si>
  <si>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</si>
  <si>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</si>
  <si>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</si>
  <si>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</si>
  <si>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</si>
  <si>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</si>
  <si>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</si>
  <si>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</si>
  <si>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</si>
  <si>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</si>
  <si>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</si>
  <si>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</si>
  <si>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</si>
  <si>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</si>
  <si>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</si>
  <si>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</si>
  <si>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</si>
  <si>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</si>
  <si>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</si>
  <si>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</si>
  <si>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</si>
  <si>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</si>
  <si>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</si>
  <si>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</si>
  <si>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</si>
  <si>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</si>
  <si>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</si>
  <si>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</si>
  <si>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</si>
  <si>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</si>
  <si>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</si>
  <si>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</si>
  <si>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</si>
  <si>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</si>
  <si>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</si>
  <si>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</si>
  <si>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</si>
  <si>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</si>
  <si>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</si>
  <si>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</si>
  <si>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</si>
  <si>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</si>
  <si>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</si>
  <si>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</si>
  <si>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</si>
  <si>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</si>
  <si>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</si>
  <si>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</si>
  <si>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</si>
  <si>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</si>
  <si>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</si>
  <si>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</si>
  <si>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</si>
  <si>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</si>
  <si>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</si>
  <si>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</si>
  <si>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</si>
  <si>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</si>
  <si>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</si>
  <si>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</si>
  <si>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</si>
  <si>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</si>
  <si>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</si>
  <si>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</si>
  <si>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</si>
  <si>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</si>
  <si>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</si>
  <si>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</si>
  <si>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</si>
  <si>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</si>
  <si>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</si>
  <si>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</si>
  <si>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</si>
  <si>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</si>
  <si>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</si>
  <si>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</si>
  <si>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</si>
  <si>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</si>
  <si>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</si>
  <si>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</si>
  <si>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</si>
  <si>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</si>
  <si>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</si>
  <si>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</si>
  <si>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</si>
  <si>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</si>
  <si>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</si>
  <si>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</si>
  <si>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</si>
  <si>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</si>
  <si>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</si>
  <si>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</si>
  <si>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</si>
  <si>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</si>
  <si>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</si>
  <si>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</si>
  <si>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</si>
  <si>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</si>
  <si>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</si>
  <si>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</si>
  <si>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</si>
  <si>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</si>
  <si>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</si>
  <si>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</si>
  <si>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</si>
  <si>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</si>
  <si>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</si>
  <si>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</si>
  <si>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</si>
  <si>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</si>
  <si>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</si>
  <si>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</si>
  <si>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</si>
  <si>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</si>
  <si>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</si>
  <si>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</si>
  <si>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</si>
  <si>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</si>
  <si>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</si>
  <si>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</si>
  <si>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</si>
  <si>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</si>
  <si>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</si>
  <si>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</si>
  <si>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</si>
  <si>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</si>
  <si>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</si>
  <si>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</si>
  <si>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</si>
  <si>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</si>
  <si>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</si>
  <si>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</si>
  <si>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</si>
  <si>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</si>
  <si>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</si>
  <si>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</si>
  <si>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</si>
  <si>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</si>
  <si>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</si>
  <si>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</si>
  <si>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</si>
  <si>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</si>
  <si>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</si>
  <si>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</si>
  <si>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</si>
  <si>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</si>
  <si>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</si>
  <si>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</si>
  <si>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</si>
  <si>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</si>
  <si>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</si>
  <si>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</si>
  <si>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</si>
  <si>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</si>
  <si>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</si>
  <si>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</si>
  <si>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</si>
  <si>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</si>
  <si>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</si>
  <si>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</si>
  <si>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</si>
  <si>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</si>
  <si>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</si>
  <si>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</si>
  <si>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</si>
  <si>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</si>
  <si>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</si>
  <si>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</si>
  <si>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</si>
  <si>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</si>
  <si>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</si>
  <si>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</si>
  <si>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</si>
  <si>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</si>
  <si>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</si>
  <si>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</si>
  <si>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</si>
  <si>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</si>
  <si>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</si>
  <si>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</si>
  <si>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</si>
  <si>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</si>
  <si>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</si>
  <si>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</si>
  <si>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</si>
  <si>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</si>
  <si>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</si>
  <si>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</si>
  <si>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</si>
  <si>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</si>
  <si>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</si>
  <si>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</si>
  <si>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</si>
  <si>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</si>
  <si>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</si>
  <si>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</si>
  <si>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</si>
  <si>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</si>
  <si>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</si>
  <si>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</si>
  <si>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</si>
  <si>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</si>
  <si>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</si>
  <si>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</si>
  <si>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</si>
  <si>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</si>
  <si>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</si>
  <si>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</si>
  <si>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</si>
  <si>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</si>
  <si>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</si>
  <si>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</si>
  <si>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</si>
  <si>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</si>
  <si>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</si>
  <si>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</si>
  <si>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</si>
  <si>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</si>
  <si>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</si>
  <si>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</si>
  <si>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</si>
  <si>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</si>
  <si>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</si>
  <si>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</si>
  <si>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</si>
  <si>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</si>
  <si>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</si>
  <si>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</si>
  <si>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</si>
  <si>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</si>
  <si>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</si>
  <si>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</si>
  <si>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</si>
  <si>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</si>
  <si>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</si>
  <si>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</si>
  <si>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</si>
  <si>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</si>
  <si>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</si>
  <si>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</si>
  <si>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</si>
  <si>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</si>
  <si>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</si>
  <si>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</si>
  <si>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</si>
  <si>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</si>
  <si>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</si>
  <si>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</si>
  <si>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</si>
  <si>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</si>
  <si>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</si>
  <si>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</si>
  <si>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</si>
  <si>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</si>
  <si>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</si>
  <si>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</si>
  <si>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</si>
  <si>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</si>
  <si>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</si>
  <si>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</si>
  <si>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</si>
  <si>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</si>
  <si>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</si>
  <si>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</si>
  <si>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</si>
  <si>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</si>
  <si>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</si>
  <si>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</si>
  <si>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</si>
  <si>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</si>
  <si>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</si>
  <si>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</si>
  <si>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</si>
  <si>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</si>
  <si>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</si>
  <si>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</si>
  <si>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</si>
  <si>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</si>
  <si>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</si>
  <si>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</si>
  <si>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</si>
  <si>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</si>
  <si>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</si>
  <si>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</si>
  <si>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</si>
  <si>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</si>
  <si>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</si>
  <si>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</si>
  <si>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</si>
  <si>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</si>
  <si>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</si>
  <si>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</si>
  <si>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</si>
  <si>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</si>
  <si>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</si>
  <si>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</si>
  <si>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</si>
  <si>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</si>
  <si>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</si>
  <si>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</si>
  <si>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</si>
  <si>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</si>
  <si>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</si>
  <si>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</si>
  <si>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</si>
  <si>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</si>
  <si>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</si>
  <si>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</si>
  <si>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</si>
  <si>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</si>
  <si>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</si>
  <si>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</si>
  <si>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</si>
  <si>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</si>
  <si>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</si>
  <si>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</si>
  <si>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</si>
  <si>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</si>
  <si>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</si>
  <si>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</si>
  <si>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</si>
  <si>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</si>
  <si>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</si>
  <si>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</si>
  <si>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</si>
  <si>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</si>
  <si>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</si>
  <si>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</si>
  <si>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</si>
  <si>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</si>
  <si>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</si>
  <si>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</si>
  <si>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</si>
  <si>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</si>
  <si>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</si>
  <si>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</si>
  <si>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</si>
  <si>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</si>
  <si>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</si>
  <si>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</si>
  <si>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</si>
  <si>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</si>
  <si>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</si>
  <si>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</si>
  <si>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</si>
  <si>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</si>
  <si>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</si>
  <si>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</si>
  <si>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</si>
  <si>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</si>
  <si>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</si>
  <si>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</si>
  <si>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</si>
  <si>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</si>
  <si>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</si>
  <si>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</si>
  <si>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</si>
  <si>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</si>
  <si>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</si>
  <si>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</si>
  <si>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</si>
  <si>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</si>
  <si>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</si>
  <si>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</si>
  <si>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</si>
  <si>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</si>
  <si>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</si>
  <si>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</si>
  <si>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</si>
  <si>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</si>
  <si>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</si>
  <si>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</si>
  <si>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</si>
  <si>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</si>
  <si>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</si>
  <si>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</si>
  <si>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</si>
  <si>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</si>
  <si>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</si>
  <si>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</si>
  <si>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</si>
  <si>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</si>
  <si>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</si>
  <si>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</si>
  <si>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</si>
  <si>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</si>
  <si>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</si>
  <si>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</si>
  <si>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</si>
  <si>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</si>
  <si>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</si>
  <si>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</si>
  <si>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</si>
  <si>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</si>
  <si>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</si>
  <si>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</si>
  <si>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</si>
  <si>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</si>
  <si>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</si>
  <si>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</si>
  <si>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</si>
  <si>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</si>
  <si>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</si>
  <si>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</si>
  <si>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</si>
  <si>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</si>
  <si>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</si>
  <si>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</si>
  <si>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</si>
  <si>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</si>
  <si>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</si>
  <si>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</si>
  <si>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</si>
  <si>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</si>
  <si>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</si>
  <si>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</si>
  <si>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</si>
  <si>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</si>
  <si>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</si>
  <si>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</si>
  <si>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</si>
  <si>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</si>
  <si>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</si>
  <si>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</si>
  <si>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</si>
  <si>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</si>
  <si>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</si>
  <si>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</si>
  <si>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</si>
  <si>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</si>
  <si>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</si>
  <si>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</si>
  <si>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</si>
  <si>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</si>
  <si>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</si>
  <si>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</si>
  <si>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</si>
  <si>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</si>
  <si>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</si>
  <si>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</si>
  <si>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</si>
  <si>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</si>
  <si>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</si>
  <si>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</si>
  <si>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</si>
  <si>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</si>
  <si>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</si>
  <si>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</si>
  <si>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</si>
  <si>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</si>
  <si>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</si>
  <si>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</si>
  <si>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</si>
  <si>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</si>
  <si>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</si>
  <si>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</si>
  <si>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</si>
  <si>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</si>
  <si>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</si>
  <si>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</si>
  <si>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</si>
  <si>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</si>
  <si>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</si>
  <si>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</si>
  <si>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</si>
  <si>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</si>
  <si>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</si>
  <si>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</si>
  <si>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</si>
  <si>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</si>
  <si>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</si>
  <si>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</si>
  <si>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</si>
  <si>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</si>
  <si>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</si>
  <si>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</si>
  <si>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</si>
  <si>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</si>
  <si>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</si>
  <si>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</si>
  <si>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</si>
  <si>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</si>
  <si>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</si>
  <si>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</si>
  <si>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</si>
  <si>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</si>
  <si>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</si>
  <si>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</si>
  <si>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</si>
  <si>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</si>
  <si>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</si>
  <si>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</si>
  <si>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</si>
  <si>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</si>
  <si>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</si>
  <si>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</si>
  <si>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</si>
  <si>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</si>
  <si>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</si>
  <si>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</si>
  <si>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</si>
  <si>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</si>
  <si>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</si>
  <si>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</si>
  <si>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</si>
  <si>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</si>
  <si>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</si>
  <si>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</si>
  <si>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</si>
  <si>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</si>
  <si>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</si>
  <si>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</si>
  <si>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</si>
  <si>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</si>
  <si>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</si>
  <si>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</si>
  <si>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</si>
  <si>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</si>
  <si>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</si>
  <si>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</si>
  <si>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</si>
  <si>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</si>
  <si>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</si>
  <si>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</si>
  <si>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</si>
  <si>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</si>
  <si>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</si>
  <si>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</si>
  <si>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</si>
  <si>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</si>
  <si>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</si>
  <si>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</si>
  <si>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</si>
  <si>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</si>
  <si>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</si>
  <si>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</si>
  <si>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</si>
  <si>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</si>
  <si>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</si>
  <si>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</si>
  <si>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</si>
  <si>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</si>
  <si>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</si>
  <si>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</si>
  <si>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</si>
  <si>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</si>
  <si>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</si>
  <si>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</si>
  <si>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</si>
  <si>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</si>
  <si>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</si>
  <si>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</si>
  <si>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</si>
  <si>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</si>
  <si>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</si>
  <si>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</si>
  <si>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</si>
  <si>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</si>
  <si>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</si>
  <si>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</si>
  <si>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</si>
  <si>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</si>
  <si>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</si>
  <si>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</si>
  <si>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</si>
  <si>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</si>
  <si>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</si>
  <si>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</si>
  <si>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</si>
  <si>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</si>
  <si>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</si>
  <si>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</si>
  <si>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</si>
  <si>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</si>
  <si>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</si>
  <si>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</si>
  <si>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</si>
  <si>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</si>
  <si>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</si>
  <si>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</si>
  <si>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</si>
  <si>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</si>
  <si>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</si>
  <si>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</si>
  <si>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</si>
  <si>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</si>
  <si>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</si>
  <si>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</si>
  <si>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</si>
  <si>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</si>
  <si>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</si>
  <si>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</si>
  <si>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</si>
  <si>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</si>
  <si>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</si>
  <si>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</si>
  <si>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</si>
  <si>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</si>
  <si>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</si>
  <si>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</si>
  <si>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</si>
  <si>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</si>
  <si>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</si>
  <si>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</si>
  <si>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</si>
  <si>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</si>
  <si>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</si>
  <si>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</si>
  <si>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</si>
  <si>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</si>
  <si>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</si>
  <si>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</si>
  <si>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</si>
  <si>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</si>
  <si>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</si>
  <si>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</si>
  <si>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</si>
  <si>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</si>
  <si>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</si>
  <si>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</si>
  <si>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</si>
  <si>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</si>
  <si>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</si>
  <si>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</si>
  <si>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</si>
  <si>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</si>
  <si>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</si>
  <si>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</si>
  <si>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</si>
  <si>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</si>
  <si>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</si>
  <si>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</si>
  <si>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</si>
  <si>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</si>
  <si>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</si>
  <si>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</si>
  <si>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</si>
  <si>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</si>
  <si>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</si>
  <si>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</si>
  <si>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</si>
  <si>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</si>
  <si>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</si>
  <si>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</si>
  <si>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</si>
  <si>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</si>
  <si>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</si>
  <si>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</si>
  <si>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</si>
  <si>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</si>
  <si>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</si>
  <si>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</si>
  <si>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</si>
  <si>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</si>
  <si>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</si>
  <si>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</si>
  <si>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</si>
  <si>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</si>
  <si>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</si>
  <si>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</si>
  <si>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</si>
  <si>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</si>
  <si>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</si>
  <si>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</si>
  <si>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</si>
  <si>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</si>
  <si>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</si>
  <si>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</si>
  <si>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</si>
  <si>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</si>
  <si>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</si>
  <si>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</si>
  <si>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</si>
  <si>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</si>
  <si>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</si>
  <si>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</si>
  <si>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</si>
  <si>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</si>
  <si>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</si>
  <si>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</si>
  <si>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</si>
  <si>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</si>
  <si>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</si>
  <si>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</si>
  <si>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</si>
  <si>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</si>
  <si>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</si>
  <si>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</si>
  <si>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</si>
  <si>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</si>
  <si>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</si>
  <si>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</si>
  <si>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</si>
  <si>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</si>
  <si>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</si>
  <si>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</si>
  <si>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</si>
  <si>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</si>
  <si>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</si>
  <si>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</si>
  <si>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</si>
  <si>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</si>
  <si>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</si>
  <si>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</si>
  <si>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</si>
  <si>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</si>
  <si>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</si>
  <si>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</si>
  <si>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</si>
  <si>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</si>
  <si>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</si>
  <si>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</si>
  <si>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</si>
  <si>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</si>
  <si>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</si>
  <si>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</si>
  <si>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</si>
  <si>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</si>
  <si>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</si>
  <si>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</si>
  <si>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</si>
  <si>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</si>
  <si>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</si>
  <si>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</si>
  <si>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</si>
  <si>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</si>
  <si>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</si>
  <si>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</si>
  <si>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</si>
  <si>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</si>
  <si>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</si>
  <si>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</si>
  <si>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</si>
  <si>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</si>
  <si>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</si>
  <si>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</si>
  <si>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</si>
  <si>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</si>
  <si>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</si>
  <si>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</si>
  <si>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</si>
  <si>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</si>
  <si>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</si>
  <si>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</si>
  <si>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</si>
  <si>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</si>
  <si>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</si>
  <si>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</si>
  <si>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</si>
  <si>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</si>
  <si>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</si>
  <si>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</si>
  <si>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</si>
  <si>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</si>
  <si>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</si>
  <si>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</si>
  <si>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</si>
  <si>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</si>
  <si>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</si>
  <si>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</si>
  <si>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</si>
  <si>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</si>
  <si>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</si>
  <si>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</si>
  <si>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</si>
  <si>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</si>
  <si>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</si>
  <si>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</si>
  <si>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</si>
  <si>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</si>
  <si>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</si>
  <si>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</si>
  <si>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</si>
  <si>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</si>
  <si>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</si>
  <si>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</si>
  <si>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</si>
  <si>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</si>
  <si>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</si>
  <si>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</si>
  <si>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</si>
  <si>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</si>
  <si>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</si>
  <si>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</si>
  <si>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</si>
  <si>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</si>
  <si>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</si>
  <si>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</si>
  <si>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</si>
  <si>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</si>
  <si>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</si>
  <si>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</si>
  <si>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</si>
  <si>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</si>
  <si>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</si>
  <si>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</si>
  <si>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</si>
  <si>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</si>
  <si>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</si>
  <si>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</si>
  <si>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</si>
  <si>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</si>
  <si>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</si>
  <si>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</si>
  <si>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</si>
  <si>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</si>
  <si>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</si>
  <si>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</si>
  <si>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</si>
  <si>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</si>
  <si>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</si>
  <si>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</si>
  <si>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</si>
  <si>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</si>
  <si>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</si>
  <si>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</si>
  <si>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</si>
  <si>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</si>
  <si>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</si>
  <si>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</si>
  <si>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</si>
  <si>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</si>
  <si>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</si>
  <si>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</si>
  <si>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</si>
  <si>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</si>
  <si>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</si>
  <si>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</si>
  <si>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</si>
  <si>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</si>
  <si>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</si>
  <si>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</si>
  <si>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</si>
  <si>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</si>
  <si>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</si>
  <si>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</si>
  <si>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</si>
  <si>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</si>
  <si>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</si>
  <si>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</si>
  <si>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</si>
  <si>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</si>
  <si>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</si>
  <si>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</si>
  <si>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</si>
  <si>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</si>
  <si>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</si>
  <si>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</si>
  <si>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</si>
  <si>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</si>
  <si>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</si>
  <si>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</si>
  <si>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</si>
  <si>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</si>
  <si>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</si>
  <si>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</si>
  <si>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</si>
  <si>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</si>
  <si>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</si>
  <si>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</si>
  <si>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</si>
  <si>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</si>
  <si>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</si>
  <si>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</si>
  <si>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</si>
  <si>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</si>
  <si>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</si>
  <si>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</si>
  <si>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</si>
  <si>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</si>
  <si>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</si>
  <si>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</si>
  <si>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</si>
  <si>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</si>
  <si>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</si>
  <si>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</si>
  <si>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</si>
  <si>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</si>
  <si>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</si>
  <si>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</si>
  <si>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</si>
  <si>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</si>
  <si>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</si>
  <si>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</si>
  <si>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</si>
  <si>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</si>
  <si>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</si>
  <si>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</si>
  <si>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</si>
  <si>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</si>
  <si>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</si>
  <si>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</si>
  <si>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</si>
  <si>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</si>
  <si>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</si>
  <si>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</si>
  <si>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</si>
  <si>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</si>
  <si>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</si>
  <si>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</si>
  <si>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</si>
  <si>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</si>
  <si>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</si>
  <si>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</si>
  <si>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</si>
  <si>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</si>
  <si>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</si>
  <si>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</si>
  <si>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</si>
  <si>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</si>
  <si>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</si>
  <si>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</si>
  <si>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</si>
  <si>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</si>
  <si>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</si>
  <si>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</si>
  <si>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</si>
  <si>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</si>
  <si>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</si>
  <si>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</si>
  <si>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</si>
  <si>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</si>
  <si>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</si>
  <si>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</si>
  <si>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</si>
  <si>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</si>
  <si>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</si>
  <si>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</si>
  <si>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</si>
  <si>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</si>
  <si>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</si>
  <si>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</si>
  <si>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</si>
  <si>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</si>
  <si>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</si>
  <si>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</si>
  <si>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</si>
  <si>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</si>
  <si>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</si>
  <si>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</si>
  <si>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</si>
  <si>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</si>
  <si>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</si>
  <si>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</si>
  <si>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</si>
  <si>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</si>
  <si>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</si>
  <si>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</si>
  <si>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</si>
  <si>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</si>
  <si>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</si>
  <si>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</si>
  <si>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</si>
  <si>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</si>
  <si>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</si>
  <si>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</si>
  <si>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</si>
  <si>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</si>
  <si>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</si>
  <si>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</si>
  <si>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</si>
  <si>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</si>
  <si>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</si>
  <si>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</si>
  <si>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</si>
  <si>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</si>
  <si>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</si>
  <si>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</si>
  <si>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</si>
  <si>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</si>
  <si>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</si>
  <si>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</si>
  <si>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</si>
  <si>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</si>
  <si>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</si>
  <si>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</si>
  <si>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</si>
  <si>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</si>
  <si>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</si>
  <si>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</si>
  <si>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</si>
  <si>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</si>
  <si>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</si>
  <si>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</si>
  <si>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</si>
  <si>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</si>
  <si>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</si>
  <si>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</si>
  <si>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</si>
  <si>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</si>
  <si>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</si>
  <si>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</si>
  <si>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</si>
  <si>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</si>
  <si>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</si>
  <si>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</si>
  <si>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</si>
  <si>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</si>
  <si>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</si>
  <si>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</si>
  <si>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</si>
  <si>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</si>
  <si>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</si>
  <si>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</si>
  <si>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</si>
  <si>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</si>
  <si>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</si>
  <si>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</si>
  <si>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</si>
  <si>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</si>
  <si>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</si>
  <si>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</si>
  <si>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</si>
  <si>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</si>
  <si>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</si>
  <si>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</si>
  <si>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</si>
  <si>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</si>
  <si>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</si>
  <si>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</si>
  <si>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</si>
  <si>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</si>
  <si>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</si>
  <si>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</si>
  <si>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</si>
  <si>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</si>
  <si>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</si>
  <si>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</si>
  <si>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</si>
  <si>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</si>
  <si>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</si>
  <si>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</si>
  <si>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</si>
  <si>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</si>
  <si>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</si>
  <si>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</si>
  <si>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</si>
  <si>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</si>
  <si>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</si>
  <si>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</si>
  <si>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</si>
  <si>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</si>
  <si>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</si>
  <si>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</si>
  <si>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</si>
  <si>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</si>
  <si>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</si>
  <si>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</si>
  <si>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</si>
  <si>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</si>
  <si>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</si>
  <si>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</si>
  <si>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</si>
  <si>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</si>
  <si>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</si>
  <si>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</si>
  <si>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</si>
  <si>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</si>
  <si>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</si>
  <si>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</si>
  <si>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</si>
  <si>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</si>
  <si>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</si>
  <si>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</si>
  <si>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</si>
  <si>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</si>
  <si>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</si>
  <si>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</si>
  <si>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</si>
  <si>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</si>
  <si>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</si>
  <si>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</si>
  <si>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</si>
  <si>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</si>
  <si>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</si>
  <si>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</si>
  <si>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</si>
  <si>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</si>
  <si>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</si>
  <si>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</si>
  <si>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</si>
  <si>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</si>
  <si>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</si>
  <si>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</si>
  <si>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</si>
  <si>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</si>
  <si>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</si>
  <si>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</si>
  <si>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</si>
  <si>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</si>
  <si>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</si>
  <si>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</si>
  <si>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</si>
  <si>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</si>
  <si>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</si>
  <si>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</si>
  <si>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</si>
  <si>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</si>
  <si>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</si>
  <si>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</si>
  <si>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</si>
  <si>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</si>
  <si>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</si>
  <si>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</si>
  <si>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</si>
  <si>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</si>
  <si>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</si>
  <si>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</si>
  <si>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</si>
  <si>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</si>
  <si>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</si>
  <si>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</si>
  <si>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</si>
  <si>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</si>
  <si>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</si>
  <si>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</si>
  <si>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</si>
  <si>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</si>
  <si>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</si>
  <si>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</si>
  <si>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</si>
  <si>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</si>
  <si>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</si>
  <si>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</si>
  <si>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</si>
  <si>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</si>
  <si>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</si>
  <si>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</si>
  <si>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</si>
  <si>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</si>
  <si>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</si>
  <si>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</si>
  <si>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</si>
  <si>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</si>
  <si>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</si>
  <si>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</si>
  <si>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</si>
  <si>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</si>
  <si>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</si>
  <si>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</si>
  <si>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</si>
  <si>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</si>
  <si>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</si>
  <si>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</si>
  <si>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</si>
  <si>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</si>
  <si>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</si>
  <si>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</si>
  <si>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</si>
  <si>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</si>
  <si>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</si>
  <si>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</si>
  <si>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</si>
  <si>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</si>
  <si>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</si>
  <si>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</si>
  <si>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</si>
  <si>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</si>
  <si>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</si>
  <si>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</si>
  <si>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</si>
  <si>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</si>
  <si>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</si>
  <si>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</si>
  <si>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</si>
  <si>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</si>
  <si>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</si>
  <si>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</si>
  <si>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</si>
  <si>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</si>
  <si>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</si>
  <si>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</si>
  <si>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</si>
  <si>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</si>
  <si>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</si>
  <si>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</si>
  <si>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</si>
  <si>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</si>
  <si>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</si>
  <si>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</si>
  <si>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</si>
  <si>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</si>
  <si>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</si>
  <si>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</si>
  <si>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</si>
  <si>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</si>
  <si>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</si>
  <si>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</si>
  <si>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</si>
  <si>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</si>
  <si>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</si>
  <si>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</si>
  <si>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</si>
  <si>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</si>
  <si>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</si>
  <si>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</si>
  <si>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</si>
  <si>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</si>
  <si>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</si>
  <si>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</si>
  <si>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</si>
  <si>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</si>
  <si>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</si>
  <si>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</si>
  <si>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</si>
  <si>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</si>
  <si>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</si>
  <si>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</si>
  <si>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</si>
  <si>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</si>
  <si>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</si>
  <si>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</si>
  <si>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</si>
  <si>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</si>
  <si>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</si>
  <si>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</si>
  <si>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</si>
  <si>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</si>
  <si>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</si>
  <si>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</si>
  <si>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</si>
  <si>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</si>
  <si>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</si>
  <si>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</si>
  <si>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</si>
  <si>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</si>
  <si>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</si>
  <si>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</si>
  <si>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</si>
  <si>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</si>
  <si>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</si>
  <si>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</si>
  <si>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</si>
  <si>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</si>
  <si>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</si>
  <si>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</si>
  <si>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</si>
  <si>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</si>
  <si>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</si>
  <si>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</si>
  <si>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</si>
  <si>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</si>
  <si>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</si>
  <si>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</si>
  <si>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</si>
  <si>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</si>
  <si>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</si>
  <si>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</si>
  <si>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</si>
  <si>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</si>
  <si>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</si>
  <si>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</si>
  <si>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</si>
  <si>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</si>
  <si>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</si>
  <si>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</si>
  <si>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</si>
  <si>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</si>
  <si>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</si>
  <si>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</si>
  <si>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</si>
  <si>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</si>
  <si>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</si>
  <si>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</si>
  <si>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</si>
  <si>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</si>
  <si>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</si>
  <si>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</si>
  <si>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</si>
  <si>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</si>
  <si>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</si>
  <si>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</si>
  <si>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</si>
  <si>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</si>
  <si>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</si>
  <si>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</si>
  <si>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</si>
  <si>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</si>
  <si>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</si>
  <si>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</si>
  <si>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</si>
  <si>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</si>
  <si>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</si>
  <si>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</si>
  <si>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</si>
  <si>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</si>
  <si>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</si>
  <si>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</si>
  <si>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</si>
  <si>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</si>
  <si>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</si>
  <si>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</si>
  <si>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</si>
  <si>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</si>
  <si>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</si>
  <si>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</si>
  <si>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</si>
  <si>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</si>
  <si>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</si>
  <si>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</si>
  <si>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</si>
  <si>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</si>
  <si>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</si>
  <si>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</si>
  <si>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</si>
  <si>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</si>
  <si>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</si>
  <si>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</si>
  <si>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</si>
  <si>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</si>
  <si>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</si>
  <si>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</si>
  <si>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</si>
  <si>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</si>
  <si>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</si>
  <si>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</si>
  <si>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</si>
  <si>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</si>
  <si>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</si>
  <si>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</si>
  <si>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</si>
  <si>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</si>
  <si>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</si>
  <si>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</si>
  <si>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</si>
  <si>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</si>
  <si>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</si>
  <si>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</si>
  <si>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</si>
  <si>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</si>
  <si>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</si>
  <si>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</si>
  <si>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</si>
  <si>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</si>
  <si>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</si>
  <si>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</si>
  <si>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</si>
  <si>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</si>
  <si>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</si>
  <si>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</si>
  <si>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</si>
  <si>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</si>
  <si>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</si>
  <si>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</si>
  <si>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</si>
  <si>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</si>
  <si>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</si>
  <si>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</si>
  <si>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</si>
  <si>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</si>
  <si>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</si>
  <si>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</si>
  <si>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</si>
  <si>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</si>
  <si>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</si>
  <si>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</si>
  <si>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</si>
  <si>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</si>
  <si>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</si>
  <si>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</si>
  <si>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</si>
  <si>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</si>
  <si>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</si>
  <si>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</si>
  <si>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</si>
  <si>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</si>
  <si>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</si>
  <si>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</si>
  <si>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</si>
  <si>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</si>
  <si>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</si>
  <si>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</si>
  <si>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</si>
  <si>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</si>
  <si>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</si>
  <si>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</si>
  <si>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</si>
  <si>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</si>
  <si>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</si>
  <si>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</si>
  <si>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</si>
  <si>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</si>
  <si>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</si>
  <si>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</si>
  <si>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</si>
  <si>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</si>
  <si>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</si>
  <si>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</si>
  <si>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</si>
  <si>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</si>
  <si>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</si>
  <si>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</si>
  <si>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</si>
  <si>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</si>
  <si>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</si>
  <si>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</si>
  <si>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</si>
  <si>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</si>
  <si>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</si>
  <si>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</si>
  <si>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</si>
  <si>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</si>
  <si>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</si>
  <si>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</si>
  <si>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</si>
  <si>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</si>
  <si>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</si>
  <si>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</si>
  <si>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</si>
  <si>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</si>
  <si>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</si>
  <si>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</si>
  <si>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</si>
  <si>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</si>
  <si>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</si>
  <si>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</si>
  <si>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</si>
  <si>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</si>
  <si>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</si>
  <si>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</si>
  <si>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</si>
  <si>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</si>
  <si>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</si>
  <si>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</si>
  <si>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</si>
  <si>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</si>
  <si>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</si>
  <si>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</si>
  <si>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</si>
  <si>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</si>
  <si>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</si>
  <si>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</si>
  <si>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</si>
  <si>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</si>
  <si>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</si>
  <si>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</si>
  <si>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</si>
  <si>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</si>
  <si>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</si>
  <si>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</si>
  <si>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</si>
  <si>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</si>
  <si>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</si>
  <si>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</si>
  <si>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</si>
  <si>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</si>
  <si>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</si>
  <si>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</si>
  <si>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</si>
  <si>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</si>
  <si>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</si>
  <si>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</si>
  <si>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</si>
  <si>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</si>
  <si>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</si>
  <si>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</si>
  <si>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</si>
  <si>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</si>
  <si>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</si>
  <si>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</si>
  <si>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</si>
  <si>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</si>
  <si>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</si>
  <si>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</si>
  <si>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</si>
  <si>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</si>
  <si>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</si>
  <si>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</si>
  <si>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</si>
  <si>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</si>
  <si>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</si>
  <si>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</si>
  <si>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</si>
  <si>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</si>
  <si>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</si>
  <si>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</si>
  <si>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</si>
  <si>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</si>
  <si>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</si>
  <si>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</si>
  <si>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</si>
  <si>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</si>
  <si>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</si>
  <si>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</si>
  <si>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</si>
  <si>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</si>
  <si>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</si>
  <si>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</si>
  <si>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</si>
  <si>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</si>
  <si>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</si>
  <si>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</si>
  <si>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</si>
  <si>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</si>
  <si>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</si>
  <si>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</si>
  <si>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</si>
  <si>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</si>
  <si>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</si>
  <si>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</si>
  <si>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</si>
  <si>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</si>
  <si>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</si>
  <si>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</si>
  <si>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</si>
  <si>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</si>
  <si>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</si>
  <si>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</si>
  <si>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</si>
  <si>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</si>
  <si>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</si>
  <si>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</si>
  <si>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</si>
  <si>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</si>
  <si>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</si>
  <si>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</si>
  <si>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</si>
  <si>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</si>
  <si>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</si>
  <si>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</si>
  <si>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</si>
  <si>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</si>
  <si>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</si>
  <si>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</si>
  <si>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</si>
  <si>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</si>
  <si>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</si>
  <si>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</si>
  <si>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</si>
  <si>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</si>
  <si>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</si>
  <si>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</si>
  <si>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</si>
  <si>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</si>
  <si>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</si>
  <si>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</si>
  <si>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</si>
  <si>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</si>
  <si>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</si>
  <si>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</si>
  <si>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</si>
  <si>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</si>
  <si>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</si>
  <si>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</si>
  <si>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</si>
  <si>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</si>
  <si>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</si>
  <si>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</si>
  <si>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</si>
  <si>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</si>
  <si>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</si>
  <si>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</si>
  <si>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</si>
  <si>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</si>
  <si>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</si>
  <si>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</si>
  <si>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</si>
  <si>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</si>
  <si>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</si>
  <si>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</si>
  <si>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</si>
  <si>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</si>
  <si>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</si>
  <si>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</si>
  <si>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</si>
  <si>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</si>
  <si>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</si>
  <si>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</si>
  <si>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</si>
  <si>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</si>
  <si>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</si>
  <si>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</si>
  <si>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</si>
  <si>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</si>
  <si>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</si>
  <si>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</si>
  <si>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</si>
  <si>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</si>
  <si>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</si>
  <si>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</si>
  <si>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</si>
  <si>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</si>
  <si>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</si>
  <si>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</si>
  <si>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</si>
  <si>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</si>
  <si>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</si>
  <si>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</si>
  <si>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</si>
  <si>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</si>
  <si>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</si>
  <si>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</si>
  <si>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</si>
  <si>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</si>
  <si>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</si>
  <si>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</si>
  <si>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</si>
  <si>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</si>
  <si>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</si>
  <si>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</si>
  <si>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</si>
  <si>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</si>
  <si>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</si>
  <si>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</si>
  <si>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</si>
  <si>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</si>
  <si>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</si>
  <si>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</si>
  <si>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</si>
  <si>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</si>
  <si>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</si>
  <si>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</si>
  <si>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</si>
  <si>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</si>
  <si>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</si>
  <si>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</si>
  <si>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</si>
  <si>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</si>
  <si>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</si>
  <si>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</si>
  <si>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</si>
  <si>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</si>
  <si>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</si>
  <si>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</si>
  <si>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</si>
  <si>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</si>
  <si>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</si>
  <si>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</si>
  <si>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</si>
  <si>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</si>
  <si>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</si>
  <si>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</si>
  <si>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</si>
  <si>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</si>
  <si>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</si>
  <si>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</si>
  <si>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</si>
  <si>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</si>
  <si>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</si>
  <si>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</si>
  <si>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</si>
  <si>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</si>
  <si>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</si>
  <si>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</si>
  <si>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</si>
  <si>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</si>
  <si>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</si>
  <si>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</si>
  <si>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</si>
  <si>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</si>
  <si>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</si>
  <si>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</si>
  <si>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</si>
  <si>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</si>
  <si>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</si>
  <si>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</si>
  <si>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</si>
  <si>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</si>
  <si>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</si>
  <si>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</si>
  <si>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</si>
  <si>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</si>
  <si>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</si>
  <si>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</si>
  <si>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</si>
  <si>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</si>
  <si>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</si>
  <si>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</si>
  <si>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</si>
  <si>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</si>
  <si>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</si>
  <si>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</si>
  <si>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</si>
  <si>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</si>
  <si>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</si>
  <si>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</si>
  <si>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</si>
  <si>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</si>
  <si>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</si>
  <si>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</si>
  <si>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</si>
  <si>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</si>
  <si>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</si>
  <si>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</si>
  <si>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</si>
  <si>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</si>
  <si>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</si>
  <si>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</si>
  <si>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</si>
  <si>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</si>
  <si>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</si>
  <si>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</si>
  <si>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</si>
  <si>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</si>
  <si>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</si>
  <si>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</si>
  <si>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</si>
  <si>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</si>
  <si>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</si>
  <si>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</si>
  <si>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</si>
  <si>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</si>
  <si>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</si>
  <si>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</si>
  <si>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</si>
  <si>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</si>
  <si>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</si>
  <si>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Currency Outside Depository Corporations</t>
  </si>
  <si>
    <t>Transferable Deposits</t>
  </si>
  <si>
    <t>Narrow Money-M1</t>
  </si>
  <si>
    <t>Broad Money-M2</t>
  </si>
  <si>
    <t>Securities Other than Shares Included in Broad Money</t>
  </si>
  <si>
    <t>Broad Money-M3</t>
  </si>
  <si>
    <t>Other Items(net)</t>
  </si>
  <si>
    <t>Restricted Deposits</t>
  </si>
  <si>
    <t>Liabilities to Other Financial Corporations</t>
  </si>
  <si>
    <t>Shares and Other Equity</t>
  </si>
  <si>
    <t>Other Items(Net)</t>
  </si>
  <si>
    <t>ODCs</t>
  </si>
  <si>
    <t>Central Bank</t>
  </si>
  <si>
    <t>Private Sector</t>
  </si>
  <si>
    <t>Public Non Financial Corporations</t>
  </si>
  <si>
    <t>State and Local Government</t>
  </si>
  <si>
    <t>Other Financial Corporations</t>
  </si>
  <si>
    <t>Claims on Other Sectors</t>
  </si>
  <si>
    <t>Less Liabilities to Central Government</t>
  </si>
  <si>
    <t>Claims on Central Government</t>
  </si>
  <si>
    <t>Claims on Central Government(net)</t>
  </si>
  <si>
    <t>Domestic Claims</t>
  </si>
  <si>
    <t>Net Domestic Assets (NDA)</t>
  </si>
  <si>
    <t>Foreign Assets</t>
  </si>
  <si>
    <t>Other Depository Corporations(net)</t>
  </si>
  <si>
    <t>Central Bank(net)</t>
  </si>
  <si>
    <t>Net Foreign Assets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</si>
  <si>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</si>
  <si>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</si>
  <si>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</si>
  <si>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</si>
  <si>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</si>
  <si>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</si>
  <si>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</si>
  <si>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</si>
  <si>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</si>
  <si>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</si>
  <si>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</si>
  <si>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</si>
  <si>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</si>
  <si>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</si>
  <si>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</si>
  <si>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</si>
  <si>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</si>
  <si>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</si>
  <si>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</si>
  <si>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</si>
  <si>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</si>
  <si>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</si>
  <si>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</si>
  <si>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</si>
  <si>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</si>
  <si>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</si>
  <si>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</si>
  <si>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</si>
  <si>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</si>
  <si>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</si>
  <si>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</si>
  <si>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</si>
  <si>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</si>
  <si>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</si>
  <si>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Deposits and Securities Excluded from Base Money</t>
  </si>
  <si>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</si>
  <si>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</si>
  <si>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</si>
  <si>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</si>
  <si>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</si>
  <si>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</si>
  <si>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</si>
  <si>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</si>
  <si>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</si>
  <si>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</si>
  <si>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</si>
  <si>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</si>
  <si>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</si>
  <si>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</si>
  <si>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</si>
  <si>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</si>
  <si>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</si>
  <si>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</si>
  <si>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</si>
  <si>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</si>
  <si>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</si>
  <si>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</si>
  <si>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</si>
  <si>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</si>
  <si>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</si>
  <si>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</si>
  <si>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</si>
  <si>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 xml:space="preserve">   Of which Foreign Currency Accounts</t>
  </si>
  <si>
    <t>Memorandum Items</t>
  </si>
  <si>
    <t>Reserve Money</t>
  </si>
  <si>
    <t>FCAs as a Percentage of Deposits in M3</t>
  </si>
  <si>
    <t>End Period Exchange Rate</t>
  </si>
  <si>
    <t>Source: ZIMSTAT, 2019</t>
  </si>
  <si>
    <t>CLOTHING &amp;</t>
  </si>
  <si>
    <t>Preliminary</t>
  </si>
  <si>
    <t>Notes:</t>
  </si>
  <si>
    <t>Other Deposits (Time Deposits)</t>
  </si>
  <si>
    <t>of which Foreign Currency Accounts</t>
  </si>
  <si>
    <t>Source: Reserve Bank of Zimbabwe,2025</t>
  </si>
  <si>
    <t>Central Bank*</t>
  </si>
  <si>
    <t>Of which foreign Currency</t>
  </si>
  <si>
    <t>Of which Foreigm currency</t>
  </si>
  <si>
    <t>Of which foreign currency</t>
  </si>
  <si>
    <t>TABLE 1: DEPOSITORY CORPORATIONS SURVEY  (ZWG 'Million)</t>
  </si>
  <si>
    <t xml:space="preserve">  *From April 2024, amounts include Unrealised Exchange Losses pertaining to IMF SDR Drawdowns which have been reclassified from Other Assets (OIN).</t>
  </si>
  <si>
    <t>*The June 2025 figure includes exchange losses related to external loans transferred to the Government, which were reclassified from Unrealised Exchange Losses in Other Items Net (OIN). The adjustment does not indicate a flow of new money.</t>
  </si>
  <si>
    <t>DEPOSITORY CORPORATION SURVEY (ZWG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</si>
</sst>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0.0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 numFmtId="220" formatCode="0.0000_)"/>
    <numFmt numFmtId="221" formatCode="_(* #,##0.0000_);_(* \(#,##0.0000\);_(* &quot;-&quot;??_);_(@_)"/>
  </numFmts>
  <fonts count="272">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sz val="12"/>
      <color indexed="8"/>
      <name val="Garamond"/>
      <family val="1"/>
    </font>
    <font>
      <sz val="12"/>
      <name val="Garamond"/>
      <family val="1"/>
    </font>
    <font>
      <sz val="11"/>
      <name val="Garamond"/>
      <family val="1"/>
    </font>
    <font>
      <b/>
      <sz val="12"/>
      <name val="Garamond"/>
      <family val="1"/>
    </font>
    <font>
      <b/>
      <sz val="12"/>
      <color indexed="8"/>
      <name val="Garamond"/>
      <family val="1"/>
    </font>
    <font>
      <b/>
      <i/>
      <sz val="10"/>
      <color indexed="8"/>
      <name val="Garamond"/>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5"/>
      <name val="Garamond"/>
      <family val="1"/>
    </font>
    <font>
      <b/>
      <sz val="11.5"/>
      <color indexed="8"/>
      <name val="Garamond"/>
      <family val="1"/>
    </font>
    <font>
      <sz val="11.5"/>
      <name val="Garamond"/>
      <family val="1"/>
    </font>
    <font>
      <i/>
      <sz val="11.5"/>
      <name val="Garamond"/>
      <family val="1"/>
    </font>
    <font>
      <i/>
      <sz val="11.5"/>
      <name val="Times New Roman"/>
      <family val="1"/>
    </font>
    <font>
      <b/>
      <i/>
      <sz val="11.5"/>
      <name val="Garamond"/>
      <family val="1"/>
    </font>
    <font>
      <b/>
      <i/>
      <sz val="11.5"/>
      <color indexed="12"/>
      <name val="Garamond"/>
      <family val="1"/>
    </font>
    <font>
      <b/>
      <sz val="11.5"/>
      <color indexed="12"/>
      <name val="Garamond"/>
      <family val="1"/>
    </font>
    <font>
      <i/>
      <sz val="11.5"/>
      <color indexed="12"/>
      <name val="Garamond"/>
      <family val="1"/>
    </font>
    <font>
      <sz val="11.5"/>
      <color indexed="12"/>
      <name val="Garamond"/>
      <family val="1"/>
    </font>
    <font>
      <b/>
      <sz val="11.5"/>
      <color indexed="12"/>
      <name val="Times New Roman"/>
      <family val="1"/>
    </font>
    <font>
      <sz val="11.5"/>
      <color rgb="FFFF0000"/>
      <name val="Times New Roman"/>
      <family val="1"/>
    </font>
    <font>
      <sz val="14"/>
      <color indexed="8"/>
      <name val="Times New Roman"/>
      <family val="1"/>
    </font>
    <font>
      <b/>
      <sz val="14"/>
      <name val="Garamond"/>
      <family val="1"/>
    </font>
    <font>
      <sz val="14"/>
      <name val="Garamond"/>
      <family val="1"/>
    </font>
    <font>
      <sz val="14"/>
      <color indexed="8"/>
      <name val="Garamond"/>
      <family val="1"/>
    </font>
    <font>
      <b/>
      <sz val="14"/>
      <color indexed="8"/>
      <name val="Garamond"/>
      <family val="1"/>
    </font>
    <font>
      <b/>
      <sz val="14"/>
      <color indexed="8"/>
      <name val="Times New Roman"/>
      <family val="1"/>
    </font>
    <font>
      <sz val="11.5"/>
      <color indexed="12"/>
      <name val="Times New Roman"/>
      <family val="1"/>
    </font>
    <font>
      <b/>
      <i/>
      <sz val="11.5"/>
      <color indexed="12"/>
      <name val="Times New Roman"/>
      <family val="1"/>
    </font>
    <font>
      <b/>
      <sz val="11.5"/>
      <color rgb="FFFF0000"/>
      <name val="Garamond"/>
      <family val="1"/>
    </font>
    <font>
      <b/>
      <sz val="11.5"/>
      <color rgb="FFFF0000"/>
      <name val="Times New Roman"/>
      <family val="1"/>
    </font>
    <font>
      <i/>
      <sz val="11.5"/>
      <color indexed="12"/>
      <name val="Times New Roman"/>
      <family val="1"/>
    </font>
    <font>
      <sz val="14"/>
      <color rgb="FFFF0000"/>
      <name val="Times New Roman"/>
      <family val="1"/>
    </font>
    <font>
      <sz val="14"/>
      <color rgb="FFFF0000"/>
      <name val="Garamond"/>
      <family val="1"/>
    </font>
    <font>
      <b/>
      <sz val="13"/>
      <name val="Garamond"/>
      <family val="1"/>
    </font>
    <font>
      <b/>
      <sz val="13"/>
      <color rgb="FFFF0000"/>
      <name val="Garamond"/>
      <family val="1"/>
    </font>
    <font>
      <b/>
      <sz val="13"/>
      <color indexed="8"/>
      <name val="Garamond"/>
      <family val="1"/>
    </font>
    <font>
      <sz val="13"/>
      <name val="Garamond"/>
      <family val="1"/>
    </font>
    <font>
      <sz val="9"/>
      <name val="Californian FB"/>
      <family val="1"/>
    </font>
  </fonts>
  <fills count="79">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0">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40"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7" fillId="0" borderId="0" applyFont="0" applyFill="0" applyBorder="0" applyAlignment="0" applyProtection="0"/>
    <xf numFmtId="37" fontId="146"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8" fillId="0" borderId="0"/>
    <xf numFmtId="9" fontId="39" fillId="0" borderId="0" applyFont="0" applyFill="0" applyBorder="0" applyAlignment="0" applyProtection="0"/>
    <xf numFmtId="37" fontId="146"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0" fillId="0" borderId="0"/>
    <xf numFmtId="0" fontId="37" fillId="0" borderId="0"/>
    <xf numFmtId="0" fontId="16" fillId="0" borderId="0"/>
    <xf numFmtId="0" fontId="150" fillId="0" borderId="0"/>
    <xf numFmtId="0" fontId="16" fillId="1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2" borderId="0" applyNumberFormat="0" applyBorder="0" applyAlignment="0" applyProtection="0"/>
    <xf numFmtId="0" fontId="16" fillId="2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3" borderId="0" applyNumberFormat="0" applyBorder="0" applyAlignment="0" applyProtection="0"/>
    <xf numFmtId="0" fontId="16" fillId="35"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4" borderId="0" applyNumberFormat="0" applyBorder="0" applyAlignment="0" applyProtection="0"/>
    <xf numFmtId="0" fontId="16" fillId="16"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5" borderId="0" applyNumberFormat="0" applyBorder="0" applyAlignment="0" applyProtection="0"/>
    <xf numFmtId="0" fontId="16" fillId="2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2" borderId="0" applyNumberFormat="0" applyBorder="0" applyAlignment="0" applyProtection="0"/>
    <xf numFmtId="0" fontId="16" fillId="2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4" borderId="0" applyNumberFormat="0" applyBorder="0" applyAlignment="0" applyProtection="0"/>
    <xf numFmtId="0" fontId="16" fillId="3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6" borderId="0" applyNumberFormat="0" applyBorder="0" applyAlignment="0" applyProtection="0"/>
    <xf numFmtId="0" fontId="16" fillId="3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17"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1"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25"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29"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3"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37"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4"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18"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22"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34"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8" borderId="0" applyNumberFormat="0" applyBorder="0" applyAlignment="0" applyProtection="0"/>
    <xf numFmtId="0" fontId="151" fillId="43" borderId="108" applyNumberFormat="0" applyAlignment="0" applyProtection="0"/>
    <xf numFmtId="0" fontId="151" fillId="43"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7" borderId="0" applyNumberFormat="0" applyBorder="0" applyAlignment="0" applyProtection="0"/>
    <xf numFmtId="0" fontId="153" fillId="0" borderId="131" applyNumberFormat="0" applyFill="0" applyAlignment="0" applyProtection="0"/>
    <xf numFmtId="0" fontId="153" fillId="0" borderId="131" applyNumberFormat="0" applyFill="0" applyAlignment="0" applyProtection="0"/>
    <xf numFmtId="0" fontId="92" fillId="0" borderId="105" applyNumberFormat="0" applyFill="0" applyAlignment="0" applyProtection="0"/>
    <xf numFmtId="0" fontId="154" fillId="0" borderId="132" applyNumberFormat="0" applyFill="0" applyAlignment="0" applyProtection="0"/>
    <xf numFmtId="0" fontId="154" fillId="0" borderId="132" applyNumberFormat="0" applyFill="0" applyAlignment="0" applyProtection="0"/>
    <xf numFmtId="0" fontId="93" fillId="0" borderId="106" applyNumberFormat="0" applyFill="0" applyAlignment="0" applyProtection="0"/>
    <xf numFmtId="0" fontId="155" fillId="0" borderId="133" applyNumberFormat="0" applyFill="0" applyAlignment="0" applyProtection="0"/>
    <xf numFmtId="0" fontId="155" fillId="0" borderId="133" applyNumberFormat="0" applyFill="0" applyAlignment="0" applyProtection="0"/>
    <xf numFmtId="0" fontId="94" fillId="0" borderId="10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94" fillId="0" borderId="0" applyNumberFormat="0" applyFill="0" applyBorder="0" applyAlignment="0" applyProtection="0"/>
    <xf numFmtId="0" fontId="98" fillId="43" borderId="108" applyNumberFormat="0" applyAlignment="0" applyProtection="0"/>
    <xf numFmtId="0" fontId="98" fillId="43" borderId="108" applyNumberFormat="0" applyAlignment="0" applyProtection="0"/>
    <xf numFmtId="0" fontId="98" fillId="10" borderId="108" applyNumberFormat="0" applyAlignment="0" applyProtection="0"/>
    <xf numFmtId="0" fontId="156" fillId="0" borderId="134" applyNumberFormat="0" applyFill="0" applyAlignment="0" applyProtection="0"/>
    <xf numFmtId="0" fontId="156" fillId="0" borderId="134" applyNumberFormat="0" applyFill="0" applyAlignment="0" applyProtection="0"/>
    <xf numFmtId="0" fontId="101" fillId="0" borderId="110" applyNumberFormat="0" applyFill="0" applyAlignment="0" applyProtection="0"/>
    <xf numFmtId="0" fontId="157" fillId="9" borderId="0" applyNumberFormat="0" applyBorder="0" applyAlignment="0" applyProtection="0"/>
    <xf numFmtId="0" fontId="157"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0" fillId="0" borderId="0"/>
    <xf numFmtId="0" fontId="16" fillId="0" borderId="0"/>
    <xf numFmtId="0" fontId="16" fillId="0" borderId="0"/>
    <xf numFmtId="0" fontId="16" fillId="0" borderId="0"/>
    <xf numFmtId="0" fontId="150" fillId="0" borderId="0"/>
    <xf numFmtId="0" fontId="150"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3" borderId="109" applyNumberFormat="0" applyAlignment="0" applyProtection="0"/>
    <xf numFmtId="0" fontId="99" fillId="43"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7"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5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5" fillId="0" borderId="136" applyNumberFormat="0" applyFill="0" applyAlignment="0" applyProtection="0"/>
    <xf numFmtId="0" fontId="155"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7"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3"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2"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9"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35" borderId="0" applyNumberFormat="0" applyBorder="0" applyAlignment="0" applyProtection="0"/>
    <xf numFmtId="0" fontId="12" fillId="4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4"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5" borderId="0" applyNumberFormat="0" applyBorder="0" applyAlignment="0" applyProtection="0"/>
    <xf numFmtId="0" fontId="12" fillId="0" borderId="0"/>
    <xf numFmtId="0" fontId="12" fillId="44" borderId="0" applyNumberFormat="0" applyBorder="0" applyAlignment="0" applyProtection="0"/>
    <xf numFmtId="9" fontId="12" fillId="0" borderId="0" applyFont="0" applyFill="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28" borderId="0" applyNumberFormat="0" applyBorder="0" applyAlignment="0" applyProtection="0"/>
    <xf numFmtId="0" fontId="12" fillId="4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50"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0" fontId="12" fillId="0" borderId="0"/>
    <xf numFmtId="0" fontId="12" fillId="44"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53" fillId="0" borderId="139" applyNumberFormat="0" applyFill="0" applyAlignment="0" applyProtection="0"/>
    <xf numFmtId="0" fontId="153" fillId="0" borderId="139" applyNumberFormat="0" applyFill="0" applyAlignment="0" applyProtection="0"/>
    <xf numFmtId="0" fontId="154" fillId="0" borderId="140" applyNumberFormat="0" applyFill="0" applyAlignment="0" applyProtection="0"/>
    <xf numFmtId="0" fontId="154"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7"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53" fillId="0" borderId="141" applyNumberFormat="0" applyFill="0" applyAlignment="0" applyProtection="0"/>
    <xf numFmtId="0" fontId="153" fillId="0" borderId="141" applyNumberFormat="0" applyFill="0" applyAlignment="0" applyProtection="0"/>
    <xf numFmtId="0" fontId="154" fillId="0" borderId="142" applyNumberFormat="0" applyFill="0" applyAlignment="0" applyProtection="0"/>
    <xf numFmtId="0" fontId="154" fillId="0" borderId="142" applyNumberFormat="0" applyFill="0" applyAlignment="0" applyProtection="0"/>
    <xf numFmtId="0" fontId="155" fillId="0" borderId="143" applyNumberFormat="0" applyFill="0" applyAlignment="0" applyProtection="0"/>
    <xf numFmtId="0" fontId="155"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5" fillId="0" borderId="147" applyNumberFormat="0" applyFill="0" applyAlignment="0" applyProtection="0"/>
    <xf numFmtId="0" fontId="155"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3"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2"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9"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35" borderId="0" applyNumberFormat="0" applyBorder="0" applyAlignment="0" applyProtection="0"/>
    <xf numFmtId="0" fontId="10"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5" borderId="0" applyNumberFormat="0" applyBorder="0" applyAlignment="0" applyProtection="0"/>
    <xf numFmtId="0" fontId="10" fillId="0" borderId="0"/>
    <xf numFmtId="0" fontId="10" fillId="44" borderId="0" applyNumberFormat="0" applyBorder="0" applyAlignment="0" applyProtection="0"/>
    <xf numFmtId="9" fontId="10" fillId="0" borderId="0" applyFont="0" applyFill="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28" borderId="0" applyNumberFormat="0" applyBorder="0" applyAlignment="0" applyProtection="0"/>
    <xf numFmtId="0" fontId="10" fillId="4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0" fontId="10" fillId="0" borderId="0"/>
    <xf numFmtId="0" fontId="10" fillId="44"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7"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55" fillId="0" borderId="147" applyNumberFormat="0" applyFill="0" applyAlignment="0" applyProtection="0"/>
    <xf numFmtId="0" fontId="155"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55" fillId="0" borderId="151" applyNumberFormat="0" applyFill="0" applyAlignment="0" applyProtection="0"/>
    <xf numFmtId="0" fontId="155"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3"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2"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9"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35" borderId="0" applyNumberFormat="0" applyBorder="0" applyAlignment="0" applyProtection="0"/>
    <xf numFmtId="0" fontId="9" fillId="4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5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5" borderId="0" applyNumberFormat="0" applyBorder="0" applyAlignment="0" applyProtection="0"/>
    <xf numFmtId="0" fontId="9" fillId="0" borderId="0"/>
    <xf numFmtId="0" fontId="9" fillId="44" borderId="0" applyNumberFormat="0" applyBorder="0" applyAlignment="0" applyProtection="0"/>
    <xf numFmtId="9" fontId="9" fillId="0" borderId="0" applyFont="0" applyFill="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28" borderId="0" applyNumberFormat="0" applyBorder="0" applyAlignment="0" applyProtection="0"/>
    <xf numFmtId="0" fontId="9" fillId="4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0" fontId="9" fillId="0" borderId="0"/>
    <xf numFmtId="0" fontId="9" fillId="44"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7"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55" fillId="0" borderId="136" applyNumberFormat="0" applyFill="0" applyAlignment="0" applyProtection="0"/>
    <xf numFmtId="0" fontId="155"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5" fillId="0" borderId="151" applyNumberFormat="0" applyFill="0" applyAlignment="0" applyProtection="0"/>
    <xf numFmtId="0" fontId="155"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72" fillId="0" borderId="0"/>
    <xf numFmtId="191" fontId="68" fillId="0" borderId="0" applyFont="0" applyFill="0" applyBorder="0" applyAlignment="0" applyProtection="0"/>
    <xf numFmtId="192" fontId="68" fillId="0" borderId="0" applyFont="0" applyFill="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0" fontId="107" fillId="57" borderId="0" applyNumberFormat="0" applyBorder="0" applyAlignment="0" applyProtection="0"/>
    <xf numFmtId="0" fontId="107" fillId="57"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8"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6" borderId="0" applyNumberFormat="0" applyBorder="0" applyAlignment="0" applyProtection="0"/>
    <xf numFmtId="0" fontId="107" fillId="46" borderId="0" applyNumberFormat="0" applyBorder="0" applyAlignment="0" applyProtection="0"/>
    <xf numFmtId="195" fontId="68" fillId="0" borderId="0" applyFont="0" applyFill="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4" fillId="43" borderId="214" applyNumberFormat="0" applyAlignment="0" applyProtection="0"/>
    <xf numFmtId="0" fontId="185" fillId="58" borderId="215" applyNumberFormat="0" applyAlignment="0" applyProtection="0"/>
    <xf numFmtId="1" fontId="173" fillId="59" borderId="175">
      <alignment horizontal="right" vertical="center"/>
    </xf>
    <xf numFmtId="0" fontId="174" fillId="59" borderId="175">
      <alignment horizontal="right" vertical="center"/>
    </xf>
    <xf numFmtId="0" fontId="39" fillId="59" borderId="216"/>
    <xf numFmtId="0" fontId="173" fillId="60" borderId="175">
      <alignment horizontal="center" vertical="center"/>
    </xf>
    <xf numFmtId="1" fontId="173" fillId="59" borderId="175">
      <alignment horizontal="right" vertical="center"/>
    </xf>
    <xf numFmtId="0" fontId="39" fillId="59" borderId="0"/>
    <xf numFmtId="0" fontId="175" fillId="59" borderId="175">
      <alignment horizontal="left" vertical="center"/>
    </xf>
    <xf numFmtId="0" fontId="175" fillId="59" borderId="175"/>
    <xf numFmtId="0" fontId="174" fillId="59" borderId="175">
      <alignment horizontal="right" vertical="center"/>
    </xf>
    <xf numFmtId="0" fontId="176" fillId="61" borderId="175">
      <alignment horizontal="left" vertical="center"/>
    </xf>
    <xf numFmtId="0" fontId="176" fillId="61" borderId="175">
      <alignment horizontal="left" vertical="center"/>
    </xf>
    <xf numFmtId="0" fontId="177" fillId="59" borderId="175">
      <alignment horizontal="left" vertical="center"/>
    </xf>
    <xf numFmtId="0" fontId="178" fillId="59" borderId="216"/>
    <xf numFmtId="0" fontId="173" fillId="62" borderId="175">
      <alignment horizontal="left" vertical="center"/>
    </xf>
    <xf numFmtId="0" fontId="179" fillId="0" borderId="0" applyProtection="0"/>
    <xf numFmtId="190" fontId="39" fillId="0" borderId="0" applyFont="0" applyFill="0" applyBorder="0" applyAlignment="0" applyProtection="0"/>
    <xf numFmtId="0" fontId="186" fillId="0" borderId="0" applyNumberFormat="0" applyFill="0" applyBorder="0" applyAlignment="0" applyProtection="0"/>
    <xf numFmtId="2" fontId="179" fillId="0" borderId="0" applyProtection="0"/>
    <xf numFmtId="0" fontId="187" fillId="41" borderId="0" applyNumberFormat="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79" fillId="0" borderId="0" applyNumberFormat="0" applyFont="0" applyFill="0" applyBorder="0" applyAlignment="0" applyProtection="0"/>
    <xf numFmtId="0" fontId="180" fillId="0" borderId="0" applyProtection="0"/>
    <xf numFmtId="0" fontId="188"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90" fillId="57" borderId="214" applyNumberFormat="0" applyAlignment="0" applyProtection="0"/>
    <xf numFmtId="0" fontId="191" fillId="63" borderId="0" applyNumberFormat="0" applyBorder="0" applyAlignment="0" applyProtection="0"/>
    <xf numFmtId="0" fontId="181" fillId="0" borderId="0"/>
    <xf numFmtId="0" fontId="46" fillId="0" borderId="0"/>
    <xf numFmtId="0" fontId="5" fillId="0" borderId="0"/>
    <xf numFmtId="0" fontId="46" fillId="0" borderId="0"/>
    <xf numFmtId="0" fontId="46" fillId="64" borderId="219" applyNumberFormat="0" applyFont="0" applyAlignment="0" applyProtection="0"/>
    <xf numFmtId="0" fontId="192" fillId="43" borderId="220"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9" fillId="0" borderId="125" applyProtection="0"/>
    <xf numFmtId="0" fontId="193" fillId="0" borderId="0" applyNumberFormat="0" applyFill="0" applyBorder="0" applyAlignment="0" applyProtection="0"/>
    <xf numFmtId="0" fontId="46" fillId="0" borderId="0"/>
    <xf numFmtId="0" fontId="199" fillId="0" borderId="0">
      <protection locked="0"/>
    </xf>
    <xf numFmtId="0" fontId="199" fillId="0" borderId="0">
      <protection locked="0"/>
    </xf>
    <xf numFmtId="199" fontId="198" fillId="0" borderId="0">
      <protection locked="0"/>
    </xf>
    <xf numFmtId="0" fontId="198" fillId="0" borderId="0">
      <protection locked="0"/>
    </xf>
    <xf numFmtId="0" fontId="199" fillId="0" borderId="0">
      <protection locked="0"/>
    </xf>
    <xf numFmtId="0" fontId="199" fillId="0" borderId="0">
      <protection locked="0"/>
    </xf>
    <xf numFmtId="183" fontId="200"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9" fillId="0" borderId="0" applyProtection="0"/>
    <xf numFmtId="190" fontId="195" fillId="0" borderId="0" applyFont="0" applyFill="0" applyBorder="0" applyAlignment="0" applyProtection="0"/>
    <xf numFmtId="2" fontId="179" fillId="0" borderId="0" applyProtection="0"/>
    <xf numFmtId="0" fontId="179" fillId="0" borderId="0" applyNumberFormat="0" applyFont="0" applyFill="0" applyBorder="0" applyAlignment="0" applyProtection="0"/>
    <xf numFmtId="0" fontId="180" fillId="0" borderId="0" applyProtection="0"/>
    <xf numFmtId="0" fontId="181" fillId="0" borderId="0"/>
    <xf numFmtId="9" fontId="46" fillId="0" borderId="0" applyFont="0" applyFill="0" applyBorder="0" applyAlignment="0" applyProtection="0"/>
    <xf numFmtId="0" fontId="179" fillId="0" borderId="125"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56" borderId="0" applyNumberFormat="0" applyBorder="0" applyAlignment="0" applyProtection="0"/>
    <xf numFmtId="0" fontId="107" fillId="57"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5"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7" fillId="41" borderId="0" applyNumberFormat="0" applyBorder="0" applyAlignment="0" applyProtection="0"/>
    <xf numFmtId="0" fontId="184" fillId="43" borderId="214" applyNumberFormat="0" applyAlignment="0" applyProtection="0"/>
    <xf numFmtId="0" fontId="184" fillId="43" borderId="214" applyNumberFormat="0" applyAlignment="0" applyProtection="0"/>
    <xf numFmtId="0" fontId="185" fillId="58" borderId="215" applyNumberFormat="0" applyAlignment="0" applyProtection="0"/>
    <xf numFmtId="0" fontId="156" fillId="0" borderId="134" applyNumberFormat="0" applyFill="0" applyAlignment="0" applyProtection="0"/>
    <xf numFmtId="0" fontId="185" fillId="58" borderId="215" applyNumberFormat="0" applyAlignment="0" applyProtection="0"/>
    <xf numFmtId="0" fontId="155" fillId="0" borderId="0" applyNumberFormat="0" applyFill="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90" fillId="57" borderId="214" applyNumberFormat="0" applyAlignment="0" applyProtection="0"/>
    <xf numFmtId="0" fontId="186" fillId="0" borderId="0" applyNumberFormat="0" applyFill="0" applyBorder="0" applyAlignment="0" applyProtection="0"/>
    <xf numFmtId="0" fontId="187" fillId="41" borderId="0" applyNumberFormat="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83" fillId="40" borderId="0" applyNumberFormat="0" applyBorder="0" applyAlignment="0" applyProtection="0"/>
    <xf numFmtId="0" fontId="190" fillId="57" borderId="214" applyNumberFormat="0" applyAlignment="0" applyProtection="0"/>
    <xf numFmtId="200" fontId="46" fillId="0" borderId="0" applyFont="0" applyFill="0" applyBorder="0" applyAlignment="0" applyProtection="0"/>
    <xf numFmtId="0" fontId="191" fillId="63" borderId="0" applyNumberFormat="0" applyBorder="0" applyAlignment="0" applyProtection="0"/>
    <xf numFmtId="0" fontId="5" fillId="0" borderId="0"/>
    <xf numFmtId="0" fontId="39" fillId="0" borderId="0"/>
    <xf numFmtId="0" fontId="46" fillId="64" borderId="219" applyNumberFormat="0" applyFont="0" applyAlignment="0" applyProtection="0"/>
    <xf numFmtId="0" fontId="46" fillId="64" borderId="219" applyNumberFormat="0" applyFont="0" applyAlignment="0" applyProtection="0"/>
    <xf numFmtId="0" fontId="192" fillId="43" borderId="220" applyNumberFormat="0" applyAlignment="0" applyProtection="0"/>
    <xf numFmtId="0" fontId="192" fillId="43" borderId="220" applyNumberFormat="0" applyAlignment="0" applyProtection="0"/>
    <xf numFmtId="0" fontId="193" fillId="0" borderId="0" applyNumberFormat="0" applyFill="0" applyBorder="0" applyAlignment="0" applyProtection="0"/>
    <xf numFmtId="0" fontId="186" fillId="0" borderId="0" applyNumberFormat="0" applyFill="0" applyBorder="0" applyAlignment="0" applyProtection="0"/>
    <xf numFmtId="0" fontId="158" fillId="0" borderId="0" applyNumberFormat="0" applyFill="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55" fillId="0" borderId="151" applyNumberFormat="0" applyFill="0" applyAlignment="0" applyProtection="0"/>
    <xf numFmtId="0" fontId="193" fillId="0" borderId="0" applyNumberFormat="0" applyFill="0" applyBorder="0" applyAlignment="0" applyProtection="0"/>
    <xf numFmtId="0" fontId="46" fillId="0" borderId="0"/>
    <xf numFmtId="199" fontId="198" fillId="0" borderId="0">
      <protection locked="0"/>
    </xf>
    <xf numFmtId="0" fontId="198" fillId="0" borderId="0">
      <protection locked="0"/>
    </xf>
    <xf numFmtId="0" fontId="199" fillId="0" borderId="0">
      <protection locked="0"/>
    </xf>
    <xf numFmtId="0" fontId="199" fillId="0" borderId="0">
      <protection locked="0"/>
    </xf>
    <xf numFmtId="0" fontId="46" fillId="0" borderId="0"/>
    <xf numFmtId="0" fontId="5" fillId="0" borderId="0"/>
    <xf numFmtId="183" fontId="200" fillId="0" borderId="0"/>
    <xf numFmtId="0" fontId="5" fillId="0" borderId="0"/>
    <xf numFmtId="0" fontId="46" fillId="0" borderId="0"/>
    <xf numFmtId="0" fontId="46" fillId="0" borderId="0"/>
    <xf numFmtId="0" fontId="46" fillId="0" borderId="0"/>
    <xf numFmtId="0" fontId="46" fillId="0" borderId="0"/>
    <xf numFmtId="0" fontId="199" fillId="0" borderId="0">
      <protection locked="0"/>
    </xf>
    <xf numFmtId="0" fontId="199" fillId="0" borderId="0">
      <protection locked="0"/>
    </xf>
    <xf numFmtId="0" fontId="46" fillId="0" borderId="0"/>
    <xf numFmtId="0" fontId="199" fillId="0" borderId="0">
      <protection locked="0"/>
    </xf>
    <xf numFmtId="0" fontId="199" fillId="0" borderId="0">
      <protection locked="0"/>
    </xf>
    <xf numFmtId="0" fontId="5" fillId="0" borderId="0"/>
    <xf numFmtId="0" fontId="5" fillId="0" borderId="0"/>
    <xf numFmtId="0" fontId="46" fillId="0" borderId="0"/>
    <xf numFmtId="0" fontId="5" fillId="0" borderId="0"/>
    <xf numFmtId="0" fontId="181" fillId="0" borderId="0"/>
    <xf numFmtId="0" fontId="180" fillId="0" borderId="0" applyProtection="0"/>
    <xf numFmtId="0" fontId="5" fillId="0" borderId="0"/>
    <xf numFmtId="2" fontId="179" fillId="0" borderId="0" applyProtection="0"/>
    <xf numFmtId="0" fontId="5" fillId="0" borderId="0"/>
    <xf numFmtId="0" fontId="5" fillId="0" borderId="0"/>
    <xf numFmtId="0" fontId="179" fillId="0" borderId="0" applyProtection="0"/>
    <xf numFmtId="0" fontId="179" fillId="0" borderId="0" applyNumberFormat="0" applyFont="0" applyFill="0" applyBorder="0" applyAlignment="0" applyProtection="0"/>
    <xf numFmtId="0" fontId="5" fillId="0" borderId="0"/>
    <xf numFmtId="0" fontId="196" fillId="65" borderId="0" applyNumberFormat="0" applyBorder="0" applyAlignment="0" applyProtection="0"/>
    <xf numFmtId="2" fontId="198" fillId="0" borderId="0">
      <protection locked="0"/>
    </xf>
    <xf numFmtId="2" fontId="202" fillId="0" borderId="0">
      <protection locked="0"/>
    </xf>
    <xf numFmtId="0" fontId="198" fillId="0" borderId="0">
      <protection locked="0"/>
    </xf>
    <xf numFmtId="0" fontId="198" fillId="0" borderId="0">
      <protection locked="0"/>
    </xf>
    <xf numFmtId="0" fontId="203" fillId="44" borderId="221" applyNumberFormat="0" applyAlignment="0" applyProtection="0"/>
    <xf numFmtId="0" fontId="204" fillId="0" borderId="0" applyNumberFormat="0" applyFill="0" applyBorder="0" applyAlignment="0" applyProtection="0"/>
    <xf numFmtId="216" fontId="39" fillId="0" borderId="0"/>
    <xf numFmtId="0" fontId="175" fillId="59" borderId="222">
      <alignment vertical="center"/>
    </xf>
    <xf numFmtId="0" fontId="205" fillId="59"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8" fillId="0" borderId="0">
      <protection locked="0"/>
    </xf>
    <xf numFmtId="170" fontId="206" fillId="0" borderId="0"/>
    <xf numFmtId="0" fontId="197" fillId="66"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201" fontId="146"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7" fillId="0" borderId="0"/>
    <xf numFmtId="0" fontId="198" fillId="0" borderId="0">
      <protection locked="0"/>
    </xf>
    <xf numFmtId="207" fontId="198" fillId="0" borderId="0">
      <protection locked="0"/>
    </xf>
    <xf numFmtId="207" fontId="198" fillId="0" borderId="0">
      <protection locked="0"/>
    </xf>
    <xf numFmtId="0" fontId="208" fillId="68" borderId="0" applyNumberFormat="0" applyBorder="0" applyAlignment="0" applyProtection="0"/>
    <xf numFmtId="37" fontId="46" fillId="0" borderId="0" applyNumberFormat="0" applyFont="0" applyFill="0"/>
    <xf numFmtId="38" fontId="195" fillId="60" borderId="0" applyNumberFormat="0" applyBorder="0" applyAlignment="0" applyProtection="0"/>
    <xf numFmtId="0" fontId="170"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1" fillId="56" borderId="225" applyNumberFormat="0" applyAlignment="0" applyProtection="0"/>
    <xf numFmtId="10" fontId="195" fillId="59" borderId="175" applyNumberFormat="0" applyBorder="0" applyAlignment="0" applyProtection="0"/>
    <xf numFmtId="15" fontId="39" fillId="0" borderId="0"/>
    <xf numFmtId="0" fontId="46" fillId="69" borderId="226" applyNumberFormat="0" applyFont="0" applyAlignment="0" applyProtection="0"/>
    <xf numFmtId="1" fontId="46" fillId="0" borderId="0" applyNumberFormat="0" applyAlignment="0">
      <alignment horizontal="center"/>
    </xf>
    <xf numFmtId="184" fontId="212"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7" fillId="0" borderId="0" applyFont="0" applyFill="0" applyBorder="0" applyAlignment="0" applyProtection="0"/>
    <xf numFmtId="211" fontId="207" fillId="0" borderId="0" applyFont="0" applyFill="0" applyBorder="0" applyAlignment="0" applyProtection="0"/>
    <xf numFmtId="209" fontId="198"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8" fillId="0" borderId="0">
      <protection locked="0"/>
    </xf>
    <xf numFmtId="214" fontId="198" fillId="0" borderId="0">
      <protection locked="0"/>
    </xf>
    <xf numFmtId="0" fontId="213" fillId="70" borderId="0" applyNumberFormat="0" applyBorder="0" applyAlignment="0" applyProtection="0"/>
    <xf numFmtId="0" fontId="37" fillId="0" borderId="0"/>
    <xf numFmtId="0" fontId="214" fillId="0" borderId="0"/>
    <xf numFmtId="0" fontId="146" fillId="0" borderId="0"/>
    <xf numFmtId="0" fontId="146" fillId="0" borderId="0"/>
    <xf numFmtId="0" fontId="5" fillId="0" borderId="0"/>
    <xf numFmtId="0" fontId="5" fillId="0" borderId="0"/>
    <xf numFmtId="204" fontId="46" fillId="0" borderId="0" applyFill="0" applyBorder="0" applyAlignment="0" applyProtection="0">
      <alignment horizontal="right"/>
    </xf>
    <xf numFmtId="0" fontId="46" fillId="70" borderId="219" applyNumberFormat="0" applyFont="0" applyAlignment="0" applyProtection="0"/>
    <xf numFmtId="0" fontId="215" fillId="71" borderId="227" applyNumberFormat="0" applyAlignment="0" applyProtection="0"/>
    <xf numFmtId="10" fontId="39" fillId="0" borderId="0" applyFont="0" applyFill="0" applyBorder="0" applyAlignment="0" applyProtection="0"/>
    <xf numFmtId="203" fontId="181" fillId="0" borderId="0" applyFont="0" applyFill="0" applyBorder="0" applyAlignment="0" applyProtection="0"/>
    <xf numFmtId="206" fontId="198" fillId="0" borderId="0">
      <protection locked="0"/>
    </xf>
    <xf numFmtId="205" fontId="198" fillId="0" borderId="0">
      <protection locked="0"/>
    </xf>
    <xf numFmtId="198" fontId="39" fillId="0" borderId="0" applyFont="0" applyFill="0" applyBorder="0" applyAlignment="0" applyProtection="0"/>
    <xf numFmtId="206" fontId="198" fillId="0" borderId="0">
      <protection locked="0"/>
    </xf>
    <xf numFmtId="215" fontId="46" fillId="0" borderId="0" applyFill="0" applyBorder="0" applyAlignment="0">
      <alignment horizontal="centerContinuous"/>
    </xf>
    <xf numFmtId="0" fontId="68" fillId="0" borderId="0"/>
    <xf numFmtId="205" fontId="198" fillId="0" borderId="0">
      <protection locked="0"/>
    </xf>
    <xf numFmtId="208" fontId="198" fillId="0" borderId="0">
      <protection locked="0"/>
    </xf>
    <xf numFmtId="4" fontId="216" fillId="72" borderId="228" applyNumberFormat="0" applyProtection="0">
      <alignment vertical="center"/>
    </xf>
    <xf numFmtId="4" fontId="217" fillId="72" borderId="228" applyNumberFormat="0" applyProtection="0">
      <alignment vertical="center"/>
    </xf>
    <xf numFmtId="4" fontId="218" fillId="0" borderId="0" applyNumberFormat="0" applyProtection="0">
      <alignment horizontal="left" vertical="center" indent="1"/>
    </xf>
    <xf numFmtId="4" fontId="219" fillId="73" borderId="228" applyNumberFormat="0" applyProtection="0">
      <alignment horizontal="left" vertical="center" indent="1"/>
    </xf>
    <xf numFmtId="4" fontId="220" fillId="2" borderId="228" applyNumberFormat="0" applyProtection="0">
      <alignment vertical="center"/>
    </xf>
    <xf numFmtId="4" fontId="194" fillId="74" borderId="228" applyNumberFormat="0" applyProtection="0">
      <alignment vertical="center"/>
    </xf>
    <xf numFmtId="4" fontId="220" fillId="75" borderId="228" applyNumberFormat="0" applyProtection="0">
      <alignment vertical="center"/>
    </xf>
    <xf numFmtId="4" fontId="221" fillId="2" borderId="228" applyNumberFormat="0" applyProtection="0">
      <alignment vertical="center"/>
    </xf>
    <xf numFmtId="4" fontId="222" fillId="76" borderId="228" applyNumberFormat="0" applyProtection="0">
      <alignment horizontal="left" vertical="center" indent="1"/>
    </xf>
    <xf numFmtId="4" fontId="222" fillId="77" borderId="228" applyNumberFormat="0" applyProtection="0">
      <alignment horizontal="left" vertical="center" indent="1"/>
    </xf>
    <xf numFmtId="4" fontId="223" fillId="73" borderId="228" applyNumberFormat="0" applyProtection="0">
      <alignment horizontal="left" vertical="center" indent="1"/>
    </xf>
    <xf numFmtId="4" fontId="224" fillId="78" borderId="228" applyNumberFormat="0" applyProtection="0">
      <alignment vertical="center"/>
    </xf>
    <xf numFmtId="4" fontId="225" fillId="59" borderId="228" applyNumberFormat="0" applyProtection="0">
      <alignment horizontal="left" vertical="center" indent="1"/>
    </xf>
    <xf numFmtId="4" fontId="226" fillId="77" borderId="228" applyNumberFormat="0" applyProtection="0">
      <alignment horizontal="left" vertical="center" indent="1"/>
    </xf>
    <xf numFmtId="4" fontId="227" fillId="73" borderId="228" applyNumberFormat="0" applyProtection="0">
      <alignment horizontal="left" vertical="center" indent="1"/>
    </xf>
    <xf numFmtId="4" fontId="228" fillId="59" borderId="228" applyNumberFormat="0" applyProtection="0">
      <alignment vertical="center"/>
    </xf>
    <xf numFmtId="4" fontId="229" fillId="59" borderId="228" applyNumberFormat="0" applyProtection="0">
      <alignment vertical="center"/>
    </xf>
    <xf numFmtId="4" fontId="222" fillId="77" borderId="228" applyNumberFormat="0" applyProtection="0">
      <alignment horizontal="left" vertical="center" indent="1"/>
    </xf>
    <xf numFmtId="4" fontId="230" fillId="59" borderId="228" applyNumberFormat="0" applyProtection="0">
      <alignment vertical="center"/>
    </xf>
    <xf numFmtId="4" fontId="231" fillId="59" borderId="228" applyNumberFormat="0" applyProtection="0">
      <alignment vertical="center"/>
    </xf>
    <xf numFmtId="4" fontId="195" fillId="0" borderId="0" applyNumberFormat="0" applyProtection="0">
      <alignment horizontal="left" vertical="center" indent="1"/>
    </xf>
    <xf numFmtId="4" fontId="232" fillId="59" borderId="228" applyNumberFormat="0" applyProtection="0">
      <alignment vertical="center"/>
    </xf>
    <xf numFmtId="4" fontId="233" fillId="59" borderId="228" applyNumberFormat="0" applyProtection="0">
      <alignment vertical="center"/>
    </xf>
    <xf numFmtId="4" fontId="222" fillId="62" borderId="228" applyNumberFormat="0" applyProtection="0">
      <alignment horizontal="left" vertical="center" indent="1"/>
    </xf>
    <xf numFmtId="4" fontId="234" fillId="78" borderId="228" applyNumberFormat="0" applyProtection="0">
      <alignment horizontal="left" indent="1"/>
    </xf>
    <xf numFmtId="4" fontId="235" fillId="59" borderId="228" applyNumberFormat="0" applyProtection="0">
      <alignment vertical="center"/>
    </xf>
    <xf numFmtId="38" fontId="207" fillId="0" borderId="93"/>
    <xf numFmtId="202" fontId="39" fillId="0" borderId="0">
      <protection locked="0"/>
    </xf>
    <xf numFmtId="38" fontId="207" fillId="0" borderId="0" applyFont="0" applyFill="0" applyBorder="0" applyAlignment="0" applyProtection="0"/>
    <xf numFmtId="40" fontId="207" fillId="0" borderId="0" applyFont="0" applyFill="0" applyBorder="0" applyAlignment="0" applyProtection="0"/>
    <xf numFmtId="0" fontId="236" fillId="0" borderId="0" applyNumberFormat="0" applyFill="0" applyBorder="0" applyAlignment="0" applyProtection="0"/>
    <xf numFmtId="0" fontId="39" fillId="0" borderId="0" applyNumberFormat="0"/>
    <xf numFmtId="2" fontId="199" fillId="0" borderId="0">
      <protection locked="0"/>
    </xf>
    <xf numFmtId="2" fontId="199" fillId="0" borderId="0">
      <protection locked="0"/>
    </xf>
    <xf numFmtId="205" fontId="198" fillId="0" borderId="0">
      <protection locked="0"/>
    </xf>
    <xf numFmtId="208" fontId="198" fillId="0" borderId="0">
      <protection locked="0"/>
    </xf>
    <xf numFmtId="0" fontId="207" fillId="0" borderId="0"/>
    <xf numFmtId="4" fontId="39" fillId="0" borderId="0" applyFont="0" applyFill="0" applyBorder="0" applyAlignment="0" applyProtection="0"/>
    <xf numFmtId="0" fontId="196" fillId="0" borderId="0" applyNumberFormat="0" applyFill="0" applyBorder="0" applyAlignment="0" applyProtection="0"/>
    <xf numFmtId="0" fontId="47" fillId="0" borderId="0" applyNumberFormat="0" applyFont="0" applyFill="0" applyBorder="0" applyAlignment="0" applyProtection="0">
      <alignment vertical="top"/>
    </xf>
    <xf numFmtId="0" fontId="201" fillId="0" borderId="0" applyNumberFormat="0" applyFont="0" applyFill="0" applyBorder="0" applyAlignment="0" applyProtection="0">
      <alignment vertical="top"/>
    </xf>
    <xf numFmtId="0" fontId="201"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7" fillId="0" borderId="0">
      <alignment horizontal="left" wrapText="1"/>
    </xf>
    <xf numFmtId="0" fontId="238"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8" fillId="0" borderId="0" applyNumberFormat="0" applyFont="0" applyFill="0" applyBorder="0" applyAlignment="0" applyProtection="0">
      <alignment horizontal="left" indent="1"/>
    </xf>
    <xf numFmtId="218" fontId="238"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8"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9" fillId="0" borderId="0" applyProtection="0"/>
    <xf numFmtId="212" fontId="239" fillId="0" borderId="0" applyProtection="0"/>
    <xf numFmtId="0" fontId="240" fillId="0" borderId="0" applyProtection="0"/>
    <xf numFmtId="0" fontId="241" fillId="0" borderId="0" applyProtection="0"/>
    <xf numFmtId="0" fontId="239" fillId="0" borderId="125" applyProtection="0"/>
    <xf numFmtId="10" fontId="239" fillId="0" borderId="0" applyProtection="0"/>
    <xf numFmtId="0" fontId="239" fillId="0" borderId="0"/>
    <xf numFmtId="2" fontId="239" fillId="0" borderId="0" applyProtection="0"/>
    <xf numFmtId="4" fontId="239"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90" fillId="57" borderId="214" applyNumberFormat="0" applyAlignment="0" applyProtection="0"/>
    <xf numFmtId="0" fontId="190" fillId="57" borderId="214" applyNumberFormat="0" applyAlignment="0" applyProtection="0"/>
    <xf numFmtId="0" fontId="190" fillId="57"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90" fillId="57" borderId="214" applyNumberFormat="0" applyAlignment="0" applyProtection="0"/>
    <xf numFmtId="0" fontId="190" fillId="57"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90" fillId="57"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82" fillId="48" borderId="0" applyNumberFormat="0" applyBorder="0" applyAlignment="0" applyProtection="0"/>
    <xf numFmtId="9" fontId="46" fillId="0" borderId="0" applyFont="0" applyFill="0" applyBorder="0" applyAlignment="0" applyProtection="0"/>
    <xf numFmtId="0" fontId="107" fillId="56"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4" fillId="43" borderId="214" applyNumberFormat="0" applyAlignment="0" applyProtection="0"/>
    <xf numFmtId="0" fontId="46" fillId="0" borderId="0"/>
    <xf numFmtId="0" fontId="107" fillId="44" borderId="0" applyNumberFormat="0" applyBorder="0" applyAlignment="0" applyProtection="0"/>
    <xf numFmtId="0" fontId="187" fillId="41" borderId="0" applyNumberFormat="0" applyBorder="0" applyAlignment="0" applyProtection="0"/>
    <xf numFmtId="0" fontId="107" fillId="40" borderId="0" applyNumberFormat="0" applyBorder="0" applyAlignment="0" applyProtection="0"/>
    <xf numFmtId="0" fontId="191" fillId="63" borderId="0" applyNumberFormat="0" applyBorder="0" applyAlignment="0" applyProtection="0"/>
    <xf numFmtId="0" fontId="107" fillId="39" borderId="0" applyNumberFormat="0" applyBorder="0" applyAlignment="0" applyProtection="0"/>
    <xf numFmtId="0" fontId="5" fillId="0" borderId="0"/>
    <xf numFmtId="0" fontId="155" fillId="0" borderId="0" applyNumberFormat="0" applyFill="0" applyBorder="0" applyAlignment="0" applyProtection="0"/>
    <xf numFmtId="0" fontId="4" fillId="0" borderId="0"/>
    <xf numFmtId="0" fontId="4" fillId="0" borderId="0"/>
    <xf numFmtId="0" fontId="107" fillId="41" borderId="0" applyNumberFormat="0" applyBorder="0" applyAlignment="0" applyProtection="0"/>
    <xf numFmtId="0" fontId="5" fillId="0" borderId="0"/>
    <xf numFmtId="9" fontId="46" fillId="0" borderId="0" applyFont="0" applyFill="0" applyBorder="0" applyAlignment="0" applyProtection="0"/>
    <xf numFmtId="0" fontId="182" fillId="49" borderId="0" applyNumberFormat="0" applyBorder="0" applyAlignment="0" applyProtection="0"/>
    <xf numFmtId="0" fontId="156" fillId="0" borderId="134" applyNumberFormat="0" applyFill="0" applyAlignment="0" applyProtection="0"/>
    <xf numFmtId="0" fontId="153" fillId="0" borderId="217" applyNumberFormat="0" applyFill="0" applyAlignment="0" applyProtection="0"/>
    <xf numFmtId="0" fontId="107" fillId="48" borderId="0" applyNumberFormat="0" applyBorder="0" applyAlignment="0" applyProtection="0"/>
    <xf numFmtId="0" fontId="154" fillId="0" borderId="218" applyNumberFormat="0" applyFill="0" applyAlignment="0" applyProtection="0"/>
    <xf numFmtId="0" fontId="179" fillId="0" borderId="125" applyProtection="0"/>
    <xf numFmtId="0" fontId="107" fillId="46" borderId="0" applyNumberFormat="0" applyBorder="0" applyAlignment="0" applyProtection="0"/>
    <xf numFmtId="0" fontId="107" fillId="44" borderId="0" applyNumberFormat="0" applyBorder="0" applyAlignment="0" applyProtection="0"/>
    <xf numFmtId="0" fontId="107" fillId="57" borderId="0" applyNumberFormat="0" applyBorder="0" applyAlignment="0" applyProtection="0"/>
    <xf numFmtId="0" fontId="5" fillId="0" borderId="0"/>
    <xf numFmtId="0" fontId="4" fillId="0" borderId="0"/>
    <xf numFmtId="0" fontId="192" fillId="43" borderId="220" applyNumberFormat="0" applyAlignment="0" applyProtection="0"/>
    <xf numFmtId="0" fontId="182" fillId="49"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82" fillId="47" borderId="0" applyNumberFormat="0" applyBorder="0" applyAlignment="0" applyProtection="0"/>
    <xf numFmtId="0" fontId="182" fillId="45" borderId="0" applyNumberFormat="0" applyBorder="0" applyAlignment="0" applyProtection="0"/>
    <xf numFmtId="0" fontId="5" fillId="0" borderId="0"/>
    <xf numFmtId="0" fontId="5" fillId="0" borderId="0"/>
    <xf numFmtId="0" fontId="182" fillId="54" borderId="0" applyNumberFormat="0" applyBorder="0" applyAlignment="0" applyProtection="0"/>
    <xf numFmtId="167" fontId="46" fillId="0" borderId="0" applyFont="0" applyFill="0" applyBorder="0" applyAlignment="0" applyProtection="0"/>
    <xf numFmtId="0" fontId="107" fillId="42" borderId="0" applyNumberFormat="0" applyBorder="0" applyAlignment="0" applyProtection="0"/>
    <xf numFmtId="0" fontId="107" fillId="45" borderId="0" applyNumberFormat="0" applyBorder="0" applyAlignment="0" applyProtection="0"/>
    <xf numFmtId="0" fontId="155"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2" borderId="0" applyNumberFormat="0" applyBorder="0" applyAlignment="0" applyProtection="0"/>
    <xf numFmtId="0" fontId="5" fillId="0" borderId="0"/>
    <xf numFmtId="0" fontId="182" fillId="5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82" fillId="51"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200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0" fontId="140" fillId="0" borderId="0" xfId="1111" applyAlignment="1" applyProtection="1"/>
    <xf numFmtId="167" fontId="47" fillId="0" borderId="0" xfId="621" applyFont="1" applyAlignment="1" applyProtection="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61" fillId="3" borderId="0" xfId="1" applyFont="1" applyFill="1" applyAlignment="1" applyProtection="1">
      <protection locked="0"/>
    </xf>
    <xf numFmtId="176" fontId="161" fillId="3" borderId="0" xfId="0" applyFont="1" applyFill="1" applyProtection="1">
      <protection locked="0"/>
    </xf>
    <xf numFmtId="176" fontId="159" fillId="0" borderId="0" xfId="0" applyFont="1" applyProtection="1">
      <protection locked="0"/>
    </xf>
    <xf numFmtId="176" fontId="141" fillId="0" borderId="0" xfId="0" applyFont="1"/>
    <xf numFmtId="176" fontId="144" fillId="0" borderId="0" xfId="0" applyFont="1" applyAlignment="1" applyProtection="1">
      <alignment horizontal="left" vertical="center"/>
      <protection locked="0"/>
    </xf>
    <xf numFmtId="2" fontId="163" fillId="0" borderId="0" xfId="9" applyNumberFormat="1" applyFont="1"/>
    <xf numFmtId="1" fontId="164" fillId="0" borderId="0" xfId="9" applyNumberFormat="1" applyFont="1"/>
    <xf numFmtId="2" fontId="164" fillId="0" borderId="0" xfId="9" applyNumberFormat="1" applyFont="1"/>
    <xf numFmtId="2" fontId="165" fillId="0" borderId="0" xfId="9" applyNumberFormat="1" applyFont="1"/>
    <xf numFmtId="1" fontId="164" fillId="0" borderId="16" xfId="9" applyNumberFormat="1" applyFont="1" applyBorder="1"/>
    <xf numFmtId="2" fontId="162" fillId="0" borderId="0" xfId="9" applyNumberFormat="1" applyFont="1"/>
    <xf numFmtId="2" fontId="163" fillId="0" borderId="0" xfId="9" applyNumberFormat="1" applyFont="1" applyAlignment="1">
      <alignment horizontal="centerContinuous"/>
    </xf>
    <xf numFmtId="2" fontId="162" fillId="0" borderId="0" xfId="9" applyNumberFormat="1" applyFont="1" applyAlignment="1">
      <alignment horizontal="centerContinuous"/>
    </xf>
    <xf numFmtId="1" fontId="162" fillId="0" borderId="3" xfId="9" applyNumberFormat="1" applyFont="1" applyBorder="1"/>
    <xf numFmtId="2" fontId="162" fillId="0" borderId="5" xfId="9" applyNumberFormat="1" applyFont="1" applyBorder="1"/>
    <xf numFmtId="2" fontId="162" fillId="0" borderId="1" xfId="9" applyNumberFormat="1" applyFont="1" applyBorder="1"/>
    <xf numFmtId="2" fontId="162" fillId="0" borderId="3" xfId="9" applyNumberFormat="1" applyFont="1" applyBorder="1"/>
    <xf numFmtId="1" fontId="162" fillId="0" borderId="2" xfId="9" applyNumberFormat="1" applyFont="1" applyBorder="1"/>
    <xf numFmtId="2" fontId="163" fillId="0" borderId="4" xfId="9" applyNumberFormat="1" applyFont="1" applyBorder="1" applyAlignment="1">
      <alignment horizontal="center"/>
    </xf>
    <xf numFmtId="2" fontId="163" fillId="0" borderId="0" xfId="9" applyNumberFormat="1" applyFont="1" applyAlignment="1">
      <alignment horizontal="center"/>
    </xf>
    <xf numFmtId="2" fontId="162" fillId="0" borderId="2" xfId="9" applyNumberFormat="1" applyFont="1" applyBorder="1"/>
    <xf numFmtId="2" fontId="162" fillId="0" borderId="27" xfId="9" applyNumberFormat="1" applyFont="1" applyBorder="1"/>
    <xf numFmtId="2" fontId="162" fillId="0" borderId="4" xfId="9" applyNumberFormat="1" applyFont="1" applyBorder="1"/>
    <xf numFmtId="2" fontId="162" fillId="0" borderId="18" xfId="9" applyNumberFormat="1" applyFont="1" applyBorder="1"/>
    <xf numFmtId="2" fontId="163" fillId="0" borderId="2" xfId="9" applyNumberFormat="1" applyFont="1" applyBorder="1" applyAlignment="1">
      <alignment horizontal="center"/>
    </xf>
    <xf numFmtId="2" fontId="163" fillId="0" borderId="18" xfId="9" applyNumberFormat="1" applyFont="1" applyBorder="1" applyAlignment="1">
      <alignment horizontal="center"/>
    </xf>
    <xf numFmtId="1" fontId="163" fillId="0" borderId="2" xfId="9" applyNumberFormat="1" applyFont="1" applyBorder="1" applyAlignment="1">
      <alignment horizontal="center"/>
    </xf>
    <xf numFmtId="2" fontId="163" fillId="0" borderId="4" xfId="9" applyNumberFormat="1" applyFont="1" applyBorder="1"/>
    <xf numFmtId="2" fontId="163" fillId="0" borderId="18" xfId="9" applyNumberFormat="1" applyFont="1" applyBorder="1"/>
    <xf numFmtId="2" fontId="163" fillId="0" borderId="2" xfId="9" applyNumberFormat="1" applyFont="1" applyBorder="1"/>
    <xf numFmtId="1" fontId="162" fillId="0" borderId="21" xfId="9" applyNumberFormat="1" applyFont="1" applyBorder="1"/>
    <xf numFmtId="2" fontId="162" fillId="0" borderId="9" xfId="9" applyNumberFormat="1" applyFont="1" applyBorder="1"/>
    <xf numFmtId="2" fontId="162" fillId="0" borderId="33" xfId="9" applyNumberFormat="1" applyFont="1" applyBorder="1"/>
    <xf numFmtId="2" fontId="163" fillId="0" borderId="21" xfId="9" applyNumberFormat="1" applyFont="1" applyBorder="1" applyAlignment="1">
      <alignment horizontal="center"/>
    </xf>
    <xf numFmtId="2" fontId="162" fillId="0" borderId="21" xfId="9" applyNumberFormat="1" applyFont="1" applyBorder="1"/>
    <xf numFmtId="1" fontId="163" fillId="0" borderId="3" xfId="9" applyNumberFormat="1" applyFont="1" applyBorder="1" applyAlignment="1">
      <alignment horizontal="center"/>
    </xf>
    <xf numFmtId="1" fontId="163" fillId="0" borderId="2" xfId="9" applyNumberFormat="1" applyFont="1" applyBorder="1"/>
    <xf numFmtId="2" fontId="163" fillId="0" borderId="13" xfId="9" applyNumberFormat="1" applyFont="1" applyBorder="1" applyAlignment="1">
      <alignment horizontal="center"/>
    </xf>
    <xf numFmtId="2" fontId="163" fillId="0" borderId="17" xfId="9" applyNumberFormat="1" applyFont="1" applyBorder="1" applyAlignment="1">
      <alignment horizontal="center"/>
    </xf>
    <xf numFmtId="2" fontId="142" fillId="0" borderId="0" xfId="9" applyNumberFormat="1" applyFont="1" applyAlignment="1">
      <alignment horizontal="center"/>
    </xf>
    <xf numFmtId="2" fontId="142" fillId="0" borderId="2" xfId="9" applyNumberFormat="1" applyFont="1" applyBorder="1" applyAlignment="1">
      <alignment horizontal="center"/>
    </xf>
    <xf numFmtId="1" fontId="164" fillId="0" borderId="1" xfId="9" applyNumberFormat="1" applyFont="1" applyBorder="1"/>
    <xf numFmtId="2" fontId="164" fillId="0" borderId="1" xfId="9" applyNumberFormat="1" applyFont="1" applyBorder="1"/>
    <xf numFmtId="2" fontId="163" fillId="0" borderId="1" xfId="9" applyNumberFormat="1" applyFont="1" applyBorder="1" applyAlignment="1">
      <alignment horizontal="center"/>
    </xf>
    <xf numFmtId="1" fontId="162" fillId="0" borderId="0" xfId="9" applyNumberFormat="1" applyFont="1"/>
    <xf numFmtId="176" fontId="145" fillId="0" borderId="69" xfId="0" applyFont="1" applyBorder="1" applyAlignment="1" applyProtection="1">
      <alignment horizontal="center" wrapText="1"/>
      <protection locked="0"/>
    </xf>
    <xf numFmtId="176" fontId="144" fillId="0" borderId="60" xfId="0" applyFont="1" applyBorder="1" applyAlignment="1" applyProtection="1">
      <alignment horizontal="center" wrapText="1"/>
      <protection locked="0"/>
    </xf>
    <xf numFmtId="176" fontId="144" fillId="0" borderId="61" xfId="0" applyFont="1" applyBorder="1" applyAlignment="1" applyProtection="1">
      <alignment horizontal="center" wrapText="1"/>
      <protection locked="0"/>
    </xf>
    <xf numFmtId="39" fontId="144" fillId="0" borderId="61" xfId="1" applyNumberFormat="1" applyFont="1" applyBorder="1" applyAlignment="1" applyProtection="1">
      <alignment horizontal="center" wrapText="1"/>
      <protection locked="0"/>
    </xf>
    <xf numFmtId="39" fontId="144" fillId="0" borderId="61" xfId="1" applyNumberFormat="1" applyFont="1" applyFill="1" applyBorder="1" applyAlignment="1" applyProtection="1">
      <alignment horizontal="center" wrapText="1"/>
      <protection locked="0"/>
    </xf>
    <xf numFmtId="39" fontId="144" fillId="0" borderId="67" xfId="1" applyNumberFormat="1" applyFont="1" applyBorder="1" applyAlignment="1" applyProtection="1">
      <alignment horizontal="center" wrapText="1"/>
      <protection locked="0"/>
    </xf>
    <xf numFmtId="176" fontId="144" fillId="0" borderId="61" xfId="0" applyFont="1" applyBorder="1" applyAlignment="1" applyProtection="1">
      <alignment horizontal="center" vertical="center" wrapText="1"/>
      <protection locked="0"/>
    </xf>
    <xf numFmtId="176" fontId="144" fillId="0" borderId="29" xfId="0" applyFont="1" applyBorder="1" applyAlignment="1" applyProtection="1">
      <alignment horizontal="center" vertical="center" wrapText="1"/>
      <protection locked="0"/>
    </xf>
    <xf numFmtId="39" fontId="144" fillId="0" borderId="0" xfId="1" applyNumberFormat="1" applyFont="1" applyBorder="1" applyAlignment="1" applyProtection="1">
      <alignment horizontal="center" wrapText="1"/>
      <protection locked="0"/>
    </xf>
    <xf numFmtId="39" fontId="144" fillId="0" borderId="114" xfId="1" applyNumberFormat="1" applyFont="1" applyBorder="1" applyAlignment="1" applyProtection="1">
      <alignment horizontal="center" wrapText="1"/>
      <protection locked="0"/>
    </xf>
    <xf numFmtId="176" fontId="144" fillId="0" borderId="0" xfId="0" applyFont="1" applyAlignment="1" applyProtection="1">
      <alignment horizontal="center" vertical="center" wrapText="1"/>
      <protection locked="0"/>
    </xf>
    <xf numFmtId="176" fontId="145" fillId="0" borderId="0" xfId="0" applyFont="1" applyAlignment="1" applyProtection="1">
      <alignment horizontal="left" wrapText="1"/>
      <protection locked="0"/>
    </xf>
    <xf numFmtId="176" fontId="144" fillId="0" borderId="0" xfId="0" applyFont="1" applyAlignment="1" applyProtection="1">
      <alignment horizontal="left" wrapText="1"/>
      <protection locked="0"/>
    </xf>
    <xf numFmtId="176" fontId="144" fillId="0" borderId="0" xfId="0" applyFont="1" applyAlignment="1" applyProtection="1">
      <alignment wrapText="1"/>
      <protection locked="0"/>
    </xf>
    <xf numFmtId="177" fontId="134" fillId="0" borderId="0" xfId="110" applyNumberFormat="1" applyFont="1" applyFill="1" applyBorder="1"/>
    <xf numFmtId="177" fontId="138" fillId="0" borderId="0" xfId="110" applyNumberFormat="1" applyFont="1" applyFill="1" applyBorder="1"/>
    <xf numFmtId="177" fontId="135" fillId="0" borderId="0" xfId="110" applyNumberFormat="1" applyFont="1" applyFill="1" applyBorder="1"/>
    <xf numFmtId="177" fontId="135" fillId="0" borderId="0" xfId="110" applyNumberFormat="1" applyFont="1" applyBorder="1"/>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45" fillId="0" borderId="63" xfId="0" applyFont="1" applyBorder="1" applyAlignment="1" applyProtection="1">
      <alignment horizontal="center" wrapText="1"/>
      <protection locked="0"/>
    </xf>
    <xf numFmtId="176" fontId="145" fillId="0" borderId="65" xfId="0" applyFont="1" applyBorder="1" applyAlignment="1" applyProtection="1">
      <alignment horizontal="center" wrapText="1"/>
      <protection locked="0"/>
    </xf>
    <xf numFmtId="176" fontId="144" fillId="0" borderId="64" xfId="0" applyFont="1" applyBorder="1" applyAlignment="1" applyProtection="1">
      <alignment horizontal="center" wrapText="1"/>
      <protection locked="0"/>
    </xf>
    <xf numFmtId="176" fontId="144" fillId="0" borderId="64" xfId="0" applyFont="1" applyBorder="1" applyAlignment="1" applyProtection="1">
      <alignment horizontal="center" vertical="center" wrapText="1"/>
      <protection locked="0"/>
    </xf>
    <xf numFmtId="176" fontId="144" fillId="0" borderId="122" xfId="0" applyFont="1" applyBorder="1" applyAlignment="1" applyProtection="1">
      <alignment horizontal="left" wrapText="1"/>
      <protection locked="0"/>
    </xf>
    <xf numFmtId="176" fontId="144" fillId="0" borderId="91" xfId="0" applyFont="1" applyBorder="1" applyAlignment="1" applyProtection="1">
      <alignment horizontal="left" wrapText="1"/>
      <protection locked="0"/>
    </xf>
    <xf numFmtId="176" fontId="145" fillId="0" borderId="91" xfId="0" applyFont="1" applyBorder="1" applyAlignment="1" applyProtection="1">
      <alignment horizontal="left" wrapText="1"/>
      <protection locked="0"/>
    </xf>
    <xf numFmtId="179" fontId="145" fillId="0" borderId="91" xfId="1" applyNumberFormat="1" applyFont="1" applyBorder="1" applyAlignment="1" applyProtection="1">
      <alignment horizontal="center" wrapText="1"/>
      <protection locked="0"/>
    </xf>
    <xf numFmtId="176" fontId="145" fillId="0" borderId="91" xfId="0" applyFont="1" applyBorder="1" applyAlignment="1" applyProtection="1">
      <alignment horizontal="center" wrapText="1"/>
      <protection locked="0"/>
    </xf>
    <xf numFmtId="176" fontId="144" fillId="0" borderId="91" xfId="0" applyFont="1" applyBorder="1" applyAlignment="1" applyProtection="1">
      <alignment horizontal="center" wrapText="1"/>
      <protection locked="0"/>
    </xf>
    <xf numFmtId="39" fontId="144"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45"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44" fillId="0" borderId="63" xfId="0" applyFont="1" applyBorder="1" applyAlignment="1" applyProtection="1">
      <alignment horizontal="center" wrapText="1"/>
      <protection locked="0"/>
    </xf>
    <xf numFmtId="39" fontId="144" fillId="0" borderId="64" xfId="1" applyNumberFormat="1" applyFont="1" applyBorder="1" applyAlignment="1" applyProtection="1">
      <alignment horizontal="center" wrapText="1"/>
      <protection locked="0"/>
    </xf>
    <xf numFmtId="39" fontId="144" fillId="0" borderId="64" xfId="1" applyNumberFormat="1" applyFont="1" applyFill="1" applyBorder="1" applyAlignment="1" applyProtection="1">
      <alignment horizontal="center" wrapText="1"/>
      <protection locked="0"/>
    </xf>
    <xf numFmtId="176" fontId="144" fillId="0" borderId="153" xfId="0" applyFont="1" applyBorder="1" applyAlignment="1" applyProtection="1">
      <alignment horizontal="center" vertical="center" wrapText="1"/>
      <protection locked="0"/>
    </xf>
    <xf numFmtId="176" fontId="145" fillId="0" borderId="122" xfId="0" applyFont="1" applyBorder="1" applyAlignment="1" applyProtection="1">
      <alignment horizontal="center" wrapText="1"/>
      <protection locked="0"/>
    </xf>
    <xf numFmtId="176" fontId="159" fillId="0" borderId="91" xfId="0" applyFont="1" applyBorder="1" applyProtection="1">
      <protection locked="0"/>
    </xf>
    <xf numFmtId="176" fontId="144" fillId="0" borderId="91" xfId="0" applyFont="1" applyBorder="1" applyAlignment="1" applyProtection="1">
      <alignment horizontal="center" vertical="center" wrapText="1"/>
      <protection locked="0"/>
    </xf>
    <xf numFmtId="176" fontId="145" fillId="0" borderId="120" xfId="0" applyFont="1" applyBorder="1" applyAlignment="1" applyProtection="1">
      <alignment horizontal="center" wrapText="1"/>
      <protection locked="0"/>
    </xf>
    <xf numFmtId="39" fontId="144"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8" fillId="0" borderId="0" xfId="0" applyFont="1"/>
    <xf numFmtId="17" fontId="168" fillId="0" borderId="0" xfId="0" applyNumberFormat="1" applyFont="1"/>
    <xf numFmtId="167" fontId="168" fillId="0" borderId="0" xfId="1" applyFont="1"/>
    <xf numFmtId="17" fontId="7" fillId="0" borderId="0" xfId="2932" applyNumberFormat="1" applyFont="1"/>
    <xf numFmtId="2" fontId="168"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8"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9"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45"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4" fontId="135" fillId="0" borderId="0" xfId="110" applyNumberFormat="1" applyFont="1"/>
    <xf numFmtId="174" fontId="80" fillId="0" borderId="169" xfId="2" applyNumberFormat="1" applyFont="1" applyBorder="1" applyAlignment="1" applyProtection="1">
      <alignment horizontal="center" wrapText="1"/>
      <protection locked="0"/>
    </xf>
    <xf numFmtId="4" fontId="171"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45" fillId="5" borderId="190" xfId="0" applyFont="1" applyFill="1" applyBorder="1" applyAlignment="1" applyProtection="1">
      <alignment horizontal="center" vertical="center" wrapText="1"/>
      <protection locked="0"/>
    </xf>
    <xf numFmtId="176" fontId="145" fillId="5" borderId="177" xfId="0" applyFont="1" applyFill="1" applyBorder="1" applyAlignment="1" applyProtection="1">
      <alignment horizontal="center" vertical="center" wrapText="1"/>
      <protection locked="0"/>
    </xf>
    <xf numFmtId="176" fontId="145" fillId="5" borderId="67" xfId="0" applyFont="1" applyFill="1" applyBorder="1" applyAlignment="1" applyProtection="1">
      <alignment horizontal="center" vertical="center" wrapText="1"/>
      <protection locked="0"/>
    </xf>
    <xf numFmtId="0" fontId="145" fillId="5" borderId="67" xfId="0" applyNumberFormat="1" applyFont="1" applyFill="1" applyBorder="1" applyAlignment="1" applyProtection="1">
      <alignment horizontal="center" vertical="center" wrapText="1"/>
      <protection locked="0"/>
    </xf>
    <xf numFmtId="176" fontId="144" fillId="5" borderId="67" xfId="0" applyFont="1" applyFill="1" applyBorder="1" applyAlignment="1" applyProtection="1">
      <alignment horizontal="center" vertical="center" wrapText="1"/>
      <protection locked="0"/>
    </xf>
    <xf numFmtId="176" fontId="144" fillId="5" borderId="191" xfId="0" applyFont="1" applyFill="1" applyBorder="1" applyAlignment="1" applyProtection="1">
      <alignment horizontal="center" vertical="center" wrapText="1"/>
      <protection locked="0"/>
    </xf>
    <xf numFmtId="176" fontId="145" fillId="5" borderId="192" xfId="0" applyFont="1" applyFill="1" applyBorder="1" applyAlignment="1" applyProtection="1">
      <alignment horizontal="center" vertical="center" wrapText="1"/>
      <protection locked="0"/>
    </xf>
    <xf numFmtId="176" fontId="144" fillId="5" borderId="193" xfId="0" applyFont="1" applyFill="1" applyBorder="1" applyAlignment="1" applyProtection="1">
      <alignment horizontal="center" vertical="center" wrapText="1"/>
      <protection locked="0"/>
    </xf>
    <xf numFmtId="176" fontId="145" fillId="5" borderId="126" xfId="0" applyFont="1" applyFill="1" applyBorder="1" applyAlignment="1" applyProtection="1">
      <alignment horizontal="center" vertical="center" wrapText="1"/>
      <protection locked="0"/>
    </xf>
    <xf numFmtId="176" fontId="145" fillId="5" borderId="195" xfId="0" applyFont="1" applyFill="1" applyBorder="1" applyAlignment="1" applyProtection="1">
      <alignment horizontal="center" vertical="center" wrapText="1"/>
      <protection locked="0"/>
    </xf>
    <xf numFmtId="176" fontId="144" fillId="5" borderId="196" xfId="0" applyFont="1" applyFill="1" applyBorder="1" applyAlignment="1" applyProtection="1">
      <alignment horizontal="center" vertical="center" wrapText="1"/>
      <protection locked="0"/>
    </xf>
    <xf numFmtId="176" fontId="144" fillId="5" borderId="91" xfId="0" applyFont="1" applyFill="1" applyBorder="1" applyAlignment="1" applyProtection="1">
      <alignment horizontal="center" vertical="center" wrapText="1"/>
      <protection locked="0"/>
    </xf>
    <xf numFmtId="0" fontId="144" fillId="5" borderId="91" xfId="0" applyNumberFormat="1" applyFont="1" applyFill="1" applyBorder="1" applyAlignment="1" applyProtection="1">
      <alignment horizontal="center" vertical="center" wrapText="1"/>
      <protection locked="0"/>
    </xf>
    <xf numFmtId="0" fontId="144" fillId="5" borderId="197" xfId="0" applyNumberFormat="1" applyFont="1" applyFill="1" applyBorder="1" applyAlignment="1" applyProtection="1">
      <alignment horizontal="center" vertical="center" wrapText="1"/>
      <protection locked="0"/>
    </xf>
    <xf numFmtId="0" fontId="145" fillId="5" borderId="198" xfId="0" applyNumberFormat="1" applyFont="1" applyFill="1" applyBorder="1" applyAlignment="1" applyProtection="1">
      <alignment horizontal="center" vertical="center" wrapText="1"/>
      <protection locked="0"/>
    </xf>
    <xf numFmtId="0" fontId="144" fillId="5" borderId="199" xfId="0" applyNumberFormat="1" applyFont="1" applyFill="1" applyBorder="1" applyAlignment="1" applyProtection="1">
      <alignment horizontal="center" vertical="center" wrapText="1"/>
      <protection locked="0"/>
    </xf>
    <xf numFmtId="2" fontId="144" fillId="5" borderId="91" xfId="0" applyNumberFormat="1" applyFont="1" applyFill="1" applyBorder="1" applyAlignment="1" applyProtection="1">
      <alignment horizontal="center" vertical="center" wrapText="1"/>
      <protection locked="0"/>
    </xf>
    <xf numFmtId="2" fontId="145" fillId="5" borderId="198" xfId="0" applyNumberFormat="1" applyFont="1" applyFill="1" applyBorder="1" applyAlignment="1" applyProtection="1">
      <alignment horizontal="center" vertical="center" wrapText="1"/>
      <protection locked="0"/>
    </xf>
    <xf numFmtId="170" fontId="144" fillId="5" borderId="91" xfId="0" applyNumberFormat="1" applyFont="1" applyFill="1" applyBorder="1" applyAlignment="1" applyProtection="1">
      <alignment horizontal="center" vertical="center" wrapText="1"/>
      <protection locked="0"/>
    </xf>
    <xf numFmtId="170" fontId="143" fillId="0" borderId="91" xfId="0" applyNumberFormat="1" applyFont="1" applyBorder="1" applyAlignment="1" applyProtection="1">
      <alignment horizontal="center"/>
      <protection locked="0"/>
    </xf>
    <xf numFmtId="177" fontId="145" fillId="5" borderId="198" xfId="1" applyNumberFormat="1" applyFont="1" applyFill="1" applyBorder="1" applyAlignment="1" applyProtection="1">
      <alignment horizontal="center" vertical="center" wrapText="1"/>
      <protection locked="0"/>
    </xf>
    <xf numFmtId="2" fontId="145" fillId="5" borderId="91" xfId="0" applyNumberFormat="1" applyFont="1" applyFill="1" applyBorder="1" applyAlignment="1" applyProtection="1">
      <alignment horizontal="center" vertical="center" wrapText="1"/>
      <protection locked="0"/>
    </xf>
    <xf numFmtId="177" fontId="145" fillId="5" borderId="91" xfId="1" applyNumberFormat="1" applyFont="1" applyFill="1" applyBorder="1" applyAlignment="1" applyProtection="1">
      <alignment horizontal="center" vertical="center" wrapText="1"/>
      <protection locked="0"/>
    </xf>
    <xf numFmtId="177" fontId="144" fillId="5" borderId="91" xfId="1" applyNumberFormat="1" applyFont="1" applyFill="1" applyBorder="1" applyAlignment="1" applyProtection="1">
      <alignment horizontal="center" vertical="center" wrapText="1"/>
      <protection locked="0"/>
    </xf>
    <xf numFmtId="177" fontId="145" fillId="5" borderId="120" xfId="1" applyNumberFormat="1" applyFont="1" applyFill="1" applyBorder="1" applyAlignment="1" applyProtection="1">
      <alignment horizontal="center" vertical="center" wrapText="1"/>
      <protection locked="0"/>
    </xf>
    <xf numFmtId="177" fontId="144" fillId="5" borderId="169" xfId="1" applyNumberFormat="1" applyFont="1" applyFill="1" applyBorder="1" applyAlignment="1" applyProtection="1">
      <alignment horizontal="center" vertical="center" wrapText="1"/>
      <protection locked="0"/>
    </xf>
    <xf numFmtId="170" fontId="145" fillId="5" borderId="198" xfId="0" applyNumberFormat="1" applyFont="1" applyFill="1" applyBorder="1" applyAlignment="1" applyProtection="1">
      <alignment horizontal="center" vertical="center" wrapText="1"/>
      <protection locked="0"/>
    </xf>
    <xf numFmtId="170" fontId="145" fillId="5" borderId="91" xfId="0" applyNumberFormat="1" applyFont="1" applyFill="1" applyBorder="1" applyAlignment="1" applyProtection="1">
      <alignment horizontal="center" vertical="center" wrapText="1"/>
      <protection locked="0"/>
    </xf>
    <xf numFmtId="170" fontId="144" fillId="5" borderId="169" xfId="0" applyNumberFormat="1" applyFont="1" applyFill="1" applyBorder="1" applyAlignment="1" applyProtection="1">
      <alignment horizontal="center" vertical="center" wrapText="1"/>
      <protection locked="0"/>
    </xf>
    <xf numFmtId="0" fontId="145" fillId="5" borderId="195" xfId="0" applyNumberFormat="1" applyFont="1" applyFill="1" applyBorder="1" applyAlignment="1" applyProtection="1">
      <alignment horizontal="center" vertical="center" wrapText="1"/>
      <protection locked="0"/>
    </xf>
    <xf numFmtId="167" fontId="145"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60"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60"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60" fillId="5" borderId="196" xfId="0" applyFont="1" applyFill="1" applyBorder="1" applyAlignment="1" applyProtection="1">
      <alignment horizontal="center" vertical="center" wrapText="1"/>
      <protection locked="0"/>
    </xf>
    <xf numFmtId="176" fontId="160" fillId="5" borderId="91" xfId="0" applyFont="1" applyFill="1" applyBorder="1" applyAlignment="1" applyProtection="1">
      <alignment horizontal="center" vertical="center" wrapText="1"/>
      <protection locked="0"/>
    </xf>
    <xf numFmtId="0" fontId="160"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60"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60"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60"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60"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60"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60" fillId="5" borderId="91" xfId="1" applyFont="1" applyFill="1" applyBorder="1" applyAlignment="1" applyProtection="1">
      <alignment horizontal="center" vertical="center" wrapText="1"/>
      <protection locked="0"/>
    </xf>
    <xf numFmtId="167" fontId="160"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5" fillId="0" borderId="169" xfId="0" applyFont="1" applyBorder="1" applyAlignment="1" applyProtection="1">
      <alignment horizontal="left" wrapText="1"/>
      <protection locked="0"/>
    </xf>
    <xf numFmtId="176" fontId="145"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44" fillId="0" borderId="169" xfId="0" applyFont="1" applyBorder="1" applyAlignment="1" applyProtection="1">
      <alignment horizontal="center" vertical="center" wrapText="1"/>
      <protection locked="0"/>
    </xf>
    <xf numFmtId="39" fontId="144"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83" fontId="134" fillId="0" borderId="0" xfId="170" applyNumberFormat="1" applyFont="1"/>
    <xf numFmtId="183" fontId="135" fillId="0" borderId="0" xfId="170" applyNumberFormat="1" applyFont="1"/>
    <xf numFmtId="183" fontId="254" fillId="0" borderId="0" xfId="170" applyNumberFormat="1" applyFont="1"/>
    <xf numFmtId="184" fontId="135" fillId="0" borderId="0" xfId="170" applyNumberFormat="1" applyFont="1"/>
    <xf numFmtId="184" fontId="256" fillId="0" borderId="0" xfId="170" applyNumberFormat="1" applyFont="1"/>
    <xf numFmtId="183" fontId="256" fillId="0" borderId="0" xfId="170" applyNumberFormat="1" applyFont="1"/>
    <xf numFmtId="183" fontId="257" fillId="0" borderId="0" xfId="170" applyNumberFormat="1" applyFont="1"/>
    <xf numFmtId="183" fontId="256" fillId="0" borderId="229" xfId="170" applyNumberFormat="1" applyFont="1" applyBorder="1"/>
    <xf numFmtId="183" fontId="258" fillId="0" borderId="229" xfId="170" applyNumberFormat="1" applyFont="1" applyBorder="1" applyAlignment="1">
      <alignment horizontal="center"/>
    </xf>
    <xf numFmtId="183" fontId="257" fillId="0" borderId="229" xfId="170" applyNumberFormat="1" applyFont="1" applyBorder="1" applyAlignment="1">
      <alignment horizontal="center"/>
    </xf>
    <xf numFmtId="183" fontId="138" fillId="0" borderId="229" xfId="170" applyNumberFormat="1" applyFont="1" applyBorder="1" applyAlignment="1">
      <alignment horizontal="center"/>
    </xf>
    <xf numFmtId="183" fontId="259" fillId="0" borderId="229" xfId="170" applyNumberFormat="1" applyFont="1" applyBorder="1" applyAlignment="1">
      <alignment horizontal="center"/>
    </xf>
    <xf numFmtId="183" fontId="138" fillId="0" borderId="0" xfId="170" applyNumberFormat="1" applyFont="1" applyAlignment="1">
      <alignment horizontal="center"/>
    </xf>
    <xf numFmtId="183" fontId="138" fillId="0" borderId="0" xfId="170" applyNumberFormat="1" applyFont="1"/>
    <xf numFmtId="183" fontId="139" fillId="0" borderId="0" xfId="170" applyNumberFormat="1" applyFont="1" applyAlignment="1">
      <alignment horizontal="center"/>
    </xf>
    <xf numFmtId="183" fontId="243" fillId="38" borderId="127" xfId="28983" applyNumberFormat="1" applyFont="1" applyFill="1" applyBorder="1"/>
    <xf numFmtId="184" fontId="122" fillId="38" borderId="120" xfId="28983" applyNumberFormat="1" applyFont="1" applyFill="1" applyBorder="1"/>
    <xf numFmtId="176" fontId="122" fillId="38" borderId="120" xfId="28983" applyNumberFormat="1" applyFont="1" applyFill="1" applyBorder="1" applyAlignment="1">
      <alignment horizontal="center" wrapText="1"/>
    </xf>
    <xf numFmtId="176" fontId="122" fillId="38" borderId="127" xfId="28983" applyNumberFormat="1" applyFont="1" applyFill="1" applyBorder="1" applyAlignment="1">
      <alignment horizontal="center" wrapText="1"/>
    </xf>
    <xf numFmtId="176" fontId="122" fillId="38" borderId="121" xfId="28983" applyNumberFormat="1" applyFont="1" applyFill="1" applyBorder="1" applyAlignment="1">
      <alignment horizontal="center" wrapText="1"/>
    </xf>
    <xf numFmtId="176" fontId="242" fillId="38" borderId="127" xfId="28983" applyNumberFormat="1" applyFont="1" applyFill="1" applyBorder="1" applyAlignment="1">
      <alignment horizontal="center" wrapText="1"/>
    </xf>
    <xf numFmtId="0" fontId="249" fillId="0" borderId="0" xfId="170" applyFont="1"/>
    <xf numFmtId="0" fontId="252" fillId="0" borderId="0" xfId="170" applyFont="1"/>
    <xf numFmtId="0" fontId="118" fillId="0" borderId="91" xfId="170" applyFont="1" applyBorder="1"/>
    <xf numFmtId="2" fontId="118" fillId="0" borderId="91" xfId="170" applyNumberFormat="1" applyFont="1" applyBorder="1"/>
    <xf numFmtId="2" fontId="118" fillId="0" borderId="0" xfId="170" applyNumberFormat="1" applyFont="1"/>
    <xf numFmtId="2" fontId="118" fillId="0" borderId="122" xfId="170" applyNumberFormat="1" applyFont="1" applyBorder="1"/>
    <xf numFmtId="2" fontId="118" fillId="0" borderId="93" xfId="170" applyNumberFormat="1" applyFont="1" applyBorder="1"/>
    <xf numFmtId="2" fontId="135" fillId="0" borderId="91" xfId="315" applyNumberFormat="1" applyFont="1" applyBorder="1"/>
    <xf numFmtId="2" fontId="244" fillId="0" borderId="0" xfId="170" applyNumberFormat="1" applyFont="1"/>
    <xf numFmtId="2" fontId="242" fillId="0" borderId="0" xfId="170" applyNumberFormat="1" applyFont="1"/>
    <xf numFmtId="2" fontId="249" fillId="0" borderId="0" xfId="170" applyNumberFormat="1" applyFont="1"/>
    <xf numFmtId="0" fontId="122" fillId="0" borderId="91" xfId="170" applyFont="1" applyBorder="1"/>
    <xf numFmtId="4" fontId="122" fillId="0" borderId="91" xfId="110" applyNumberFormat="1" applyFont="1" applyBorder="1"/>
    <xf numFmtId="4" fontId="122" fillId="0" borderId="0" xfId="110" applyNumberFormat="1" applyFont="1" applyBorder="1"/>
    <xf numFmtId="4" fontId="122" fillId="0" borderId="93" xfId="110" applyNumberFormat="1" applyFont="1" applyBorder="1"/>
    <xf numFmtId="4" fontId="137" fillId="0" borderId="91" xfId="110" applyNumberFormat="1" applyFont="1" applyBorder="1"/>
    <xf numFmtId="4" fontId="242" fillId="0" borderId="0" xfId="170" applyNumberFormat="1" applyFont="1"/>
    <xf numFmtId="0" fontId="251" fillId="0" borderId="0" xfId="170" applyFont="1"/>
    <xf numFmtId="0" fontId="260" fillId="0" borderId="0" xfId="170" applyFont="1"/>
    <xf numFmtId="0" fontId="118" fillId="0" borderId="91" xfId="170" applyFont="1" applyBorder="1" applyAlignment="1">
      <alignment horizontal="left" indent="1"/>
    </xf>
    <xf numFmtId="4" fontId="118" fillId="0" borderId="91" xfId="110" applyNumberFormat="1" applyFont="1" applyBorder="1"/>
    <xf numFmtId="4" fontId="118" fillId="0" borderId="0" xfId="110" applyNumberFormat="1" applyFont="1" applyBorder="1"/>
    <xf numFmtId="4" fontId="118" fillId="0" borderId="93" xfId="110" applyNumberFormat="1" applyFont="1" applyBorder="1"/>
    <xf numFmtId="4" fontId="244" fillId="0" borderId="0" xfId="170" applyNumberFormat="1" applyFont="1"/>
    <xf numFmtId="2" fontId="251" fillId="0" borderId="0" xfId="170" applyNumberFormat="1" applyFont="1"/>
    <xf numFmtId="0" fontId="248" fillId="0" borderId="0" xfId="170" applyFont="1"/>
    <xf numFmtId="0" fontId="261" fillId="0" borderId="0" xfId="170" applyFont="1"/>
    <xf numFmtId="0" fontId="246" fillId="0" borderId="91" xfId="170" applyFont="1" applyBorder="1" applyAlignment="1">
      <alignment horizontal="left" indent="3"/>
    </xf>
    <xf numFmtId="4" fontId="246" fillId="0" borderId="91" xfId="110" applyNumberFormat="1" applyFont="1" applyBorder="1"/>
    <xf numFmtId="4" fontId="246" fillId="0" borderId="0" xfId="110" applyNumberFormat="1" applyFont="1" applyBorder="1"/>
    <xf numFmtId="4" fontId="246" fillId="0" borderId="93" xfId="110" applyNumberFormat="1" applyFont="1" applyBorder="1"/>
    <xf numFmtId="4" fontId="247" fillId="0" borderId="0" xfId="170" applyNumberFormat="1" applyFont="1"/>
    <xf numFmtId="2" fontId="247" fillId="0" borderId="0" xfId="170" applyNumberFormat="1" applyFont="1"/>
    <xf numFmtId="2" fontId="248" fillId="0" borderId="0" xfId="170" applyNumberFormat="1" applyFont="1"/>
    <xf numFmtId="0" fontId="262" fillId="0" borderId="0" xfId="170" applyFont="1"/>
    <xf numFmtId="0" fontId="263" fillId="0" borderId="0" xfId="170" applyFont="1"/>
    <xf numFmtId="0" fontId="253" fillId="0" borderId="91" xfId="170" applyFont="1" applyBorder="1" applyAlignment="1">
      <alignment horizontal="left" indent="1"/>
    </xf>
    <xf numFmtId="4" fontId="253" fillId="0" borderId="91" xfId="110" applyNumberFormat="1" applyFont="1" applyBorder="1"/>
    <xf numFmtId="4" fontId="253" fillId="0" borderId="0" xfId="110" applyNumberFormat="1" applyFont="1" applyBorder="1"/>
    <xf numFmtId="4" fontId="253" fillId="0" borderId="93" xfId="110" applyNumberFormat="1" applyFont="1" applyBorder="1"/>
    <xf numFmtId="4" fontId="262" fillId="0" borderId="0" xfId="170" applyNumberFormat="1" applyFont="1"/>
    <xf numFmtId="2" fontId="262" fillId="0" borderId="0" xfId="170" applyNumberFormat="1" applyFont="1"/>
    <xf numFmtId="0" fontId="122" fillId="0" borderId="91" xfId="170" applyFont="1" applyBorder="1" applyAlignment="1">
      <alignment horizontal="left" indent="3"/>
    </xf>
    <xf numFmtId="0" fontId="118" fillId="0" borderId="91" xfId="170" applyFont="1" applyBorder="1" applyAlignment="1">
      <alignment horizontal="left" indent="4"/>
    </xf>
    <xf numFmtId="0" fontId="246" fillId="0" borderId="91" xfId="170" applyFont="1" applyBorder="1" applyAlignment="1">
      <alignment horizontal="left" indent="5"/>
    </xf>
    <xf numFmtId="0" fontId="118" fillId="0" borderId="91" xfId="170" applyFont="1" applyBorder="1" applyAlignment="1">
      <alignment horizontal="left" indent="3"/>
    </xf>
    <xf numFmtId="0" fontId="244" fillId="0" borderId="0" xfId="170" applyFont="1"/>
    <xf numFmtId="0" fontId="118" fillId="0" borderId="0" xfId="170" applyFont="1"/>
    <xf numFmtId="2" fontId="245" fillId="0" borderId="0" xfId="170" applyNumberFormat="1" applyFont="1"/>
    <xf numFmtId="0" fontId="246" fillId="0" borderId="0" xfId="170" applyFont="1"/>
    <xf numFmtId="4" fontId="245" fillId="0" borderId="0" xfId="170" applyNumberFormat="1" applyFont="1"/>
    <xf numFmtId="0" fontId="250" fillId="0" borderId="0" xfId="170" applyFont="1"/>
    <xf numFmtId="0" fontId="264" fillId="0" borderId="0" xfId="170" applyFont="1"/>
    <xf numFmtId="2" fontId="250" fillId="0" borderId="0" xfId="170" applyNumberFormat="1" applyFont="1"/>
    <xf numFmtId="0" fontId="118" fillId="0" borderId="91" xfId="170" applyFont="1" applyBorder="1" applyAlignment="1">
      <alignment horizontal="left" indent="2"/>
    </xf>
    <xf numFmtId="0" fontId="122" fillId="0" borderId="0" xfId="170" applyFont="1"/>
    <xf numFmtId="4" fontId="118" fillId="0" borderId="91" xfId="110" applyNumberFormat="1" applyFont="1" applyFill="1" applyBorder="1"/>
    <xf numFmtId="4" fontId="118" fillId="0" borderId="0" xfId="110" applyNumberFormat="1" applyFont="1" applyFill="1" applyBorder="1"/>
    <xf numFmtId="4" fontId="118" fillId="0" borderId="93" xfId="110" applyNumberFormat="1" applyFont="1" applyFill="1" applyBorder="1"/>
    <xf numFmtId="0" fontId="122" fillId="0" borderId="91" xfId="170" applyFont="1" applyBorder="1" applyAlignment="1">
      <alignment horizontal="left" indent="1"/>
    </xf>
    <xf numFmtId="0" fontId="122" fillId="0" borderId="91" xfId="170" applyFont="1" applyBorder="1" applyAlignment="1">
      <alignment horizontal="left"/>
    </xf>
    <xf numFmtId="0" fontId="118" fillId="0" borderId="91" xfId="170" applyFont="1" applyBorder="1" applyAlignment="1">
      <alignment horizontal="left" wrapText="1" indent="1"/>
    </xf>
    <xf numFmtId="0" fontId="246" fillId="0" borderId="91" xfId="170" applyFont="1" applyBorder="1" applyAlignment="1">
      <alignment horizontal="left" indent="1"/>
    </xf>
    <xf numFmtId="4" fontId="135" fillId="0" borderId="91" xfId="110" applyNumberFormat="1" applyFont="1" applyBorder="1"/>
    <xf numFmtId="4" fontId="118" fillId="0" borderId="0" xfId="110" applyNumberFormat="1" applyFont="1"/>
    <xf numFmtId="2" fontId="242" fillId="0" borderId="91" xfId="170" applyNumberFormat="1" applyFont="1" applyBorder="1"/>
    <xf numFmtId="2" fontId="242" fillId="0" borderId="93" xfId="170" applyNumberFormat="1" applyFont="1" applyBorder="1"/>
    <xf numFmtId="173" fontId="118" fillId="0" borderId="91" xfId="14" applyNumberFormat="1" applyFont="1" applyBorder="1"/>
    <xf numFmtId="173" fontId="118" fillId="0" borderId="0" xfId="14" applyNumberFormat="1" applyFont="1" applyBorder="1"/>
    <xf numFmtId="173" fontId="118" fillId="0" borderId="0" xfId="14" applyNumberFormat="1" applyFont="1"/>
    <xf numFmtId="173" fontId="118" fillId="0" borderId="93" xfId="14" applyNumberFormat="1" applyFont="1" applyBorder="1"/>
    <xf numFmtId="0" fontId="118" fillId="0" borderId="169" xfId="170" applyFont="1" applyBorder="1" applyAlignment="1">
      <alignment horizontal="left" indent="2"/>
    </xf>
    <xf numFmtId="4" fontId="118" fillId="0" borderId="169" xfId="110" applyNumberFormat="1" applyFont="1" applyBorder="1"/>
    <xf numFmtId="4" fontId="118" fillId="0" borderId="229" xfId="110" applyNumberFormat="1" applyFont="1" applyBorder="1"/>
    <xf numFmtId="4" fontId="118" fillId="0" borderId="167" xfId="110" applyNumberFormat="1" applyFont="1" applyBorder="1"/>
    <xf numFmtId="4" fontId="118" fillId="0" borderId="168" xfId="110" applyNumberFormat="1" applyFont="1" applyBorder="1"/>
    <xf numFmtId="4" fontId="135" fillId="0" borderId="169" xfId="110" applyNumberFormat="1" applyFont="1" applyBorder="1"/>
    <xf numFmtId="177" fontId="265" fillId="0" borderId="0" xfId="110" applyNumberFormat="1" applyFont="1" applyFill="1" applyBorder="1"/>
    <xf numFmtId="177" fontId="254" fillId="0" borderId="0" xfId="110" applyNumberFormat="1" applyFont="1" applyFill="1" applyBorder="1"/>
    <xf numFmtId="177" fontId="43" fillId="0" borderId="0" xfId="110" applyNumberFormat="1" applyFont="1" applyFill="1" applyBorder="1"/>
    <xf numFmtId="177" fontId="266" fillId="0" borderId="0" xfId="110" applyNumberFormat="1" applyFont="1" applyFill="1" applyBorder="1"/>
    <xf numFmtId="167" fontId="266" fillId="0" borderId="0" xfId="110" applyNumberFormat="1" applyFont="1" applyFill="1" applyBorder="1"/>
    <xf numFmtId="177" fontId="257" fillId="0" borderId="0" xfId="110" applyNumberFormat="1" applyFont="1" applyFill="1" applyBorder="1"/>
    <xf numFmtId="4" fontId="135" fillId="0" borderId="0" xfId="110" applyNumberFormat="1" applyFont="1" applyBorder="1"/>
    <xf numFmtId="184" fontId="255" fillId="0" borderId="0" xfId="170" applyNumberFormat="1" applyFont="1"/>
    <xf numFmtId="183" fontId="267" fillId="0" borderId="0" xfId="170" applyNumberFormat="1" applyFont="1"/>
    <xf numFmtId="220" fontId="268" fillId="0" borderId="0" xfId="170" applyNumberFormat="1" applyFont="1"/>
    <xf numFmtId="183" fontId="269" fillId="0" borderId="0" xfId="170" applyNumberFormat="1" applyFont="1"/>
    <xf numFmtId="183" fontId="163" fillId="0" borderId="0" xfId="170" applyNumberFormat="1" applyFont="1"/>
    <xf numFmtId="183" fontId="270" fillId="0" borderId="0" xfId="170" applyNumberFormat="1" applyFont="1"/>
    <xf numFmtId="184" fontId="136" fillId="0" borderId="0" xfId="170" applyNumberFormat="1" applyFont="1"/>
    <xf numFmtId="177" fontId="27" fillId="0" borderId="0" xfId="110" applyNumberFormat="1" applyFont="1" applyFill="1" applyBorder="1"/>
    <xf numFmtId="177" fontId="134" fillId="0" borderId="0" xfId="110" applyNumberFormat="1" applyFont="1" applyFill="1" applyBorder="1" applyProtection="1"/>
    <xf numFmtId="183" fontId="137" fillId="0" borderId="0" xfId="170" applyNumberFormat="1" applyFont="1"/>
    <xf numFmtId="221" fontId="134" fillId="0" borderId="0" xfId="110" applyNumberFormat="1" applyFont="1" applyFill="1" applyBorder="1"/>
    <xf numFmtId="221" fontId="134" fillId="0" borderId="0" xfId="110" applyNumberFormat="1" applyFont="1" applyFill="1" applyBorder="1" applyProtection="1"/>
    <xf numFmtId="177" fontId="138" fillId="0" borderId="0" xfId="110" applyNumberFormat="1" applyFont="1" applyFill="1" applyBorder="1" applyProtection="1"/>
    <xf numFmtId="177" fontId="254" fillId="0" borderId="0" xfId="110" applyNumberFormat="1" applyFont="1" applyFill="1" applyBorder="1" applyProtection="1"/>
    <xf numFmtId="177" fontId="259" fillId="0" borderId="0" xfId="110" applyNumberFormat="1" applyFont="1" applyFill="1" applyBorder="1" applyProtection="1"/>
    <xf numFmtId="177" fontId="259" fillId="0" borderId="0" xfId="110" applyNumberFormat="1" applyFont="1" applyFill="1" applyBorder="1"/>
    <xf numFmtId="185" fontId="271" fillId="0" borderId="0" xfId="170" applyNumberFormat="1" applyFont="1" applyAlignment="1">
      <alignment horizontal="justify"/>
    </xf>
    <xf numFmtId="0" fontId="118" fillId="0" borderId="91" xfId="170" applyFont="1" applyBorder="1" applyAlignment="1">
      <alignment horizontal="left" indent="5"/>
    </xf>
    <xf numFmtId="0" fontId="246" fillId="0" borderId="91" xfId="170" applyFont="1" applyBorder="1" applyAlignment="1">
      <alignment horizontal="left" indent="6"/>
    </xf>
    <xf numFmtId="183" fontId="258" fillId="0" borderId="0" xfId="170" applyNumberFormat="1" applyFont="1"/>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83" fontId="255" fillId="0" borderId="0" xfId="170" applyNumberFormat="1" applyFont="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5"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63" fillId="0" borderId="2" xfId="9" applyNumberFormat="1" applyFont="1" applyBorder="1" applyAlignment="1">
      <alignment horizontal="center"/>
    </xf>
    <xf numFmtId="2" fontId="163" fillId="0" borderId="18" xfId="9" applyNumberFormat="1" applyFont="1" applyBorder="1" applyAlignment="1">
      <alignment horizontal="center"/>
    </xf>
    <xf numFmtId="2" fontId="163" fillId="0" borderId="2" xfId="9" applyNumberFormat="1" applyFont="1" applyBorder="1" applyAlignment="1">
      <alignment horizontal="right"/>
    </xf>
    <xf numFmtId="2" fontId="163" fillId="0" borderId="18" xfId="9" applyNumberFormat="1" applyFont="1" applyBorder="1" applyAlignment="1">
      <alignment horizontal="right"/>
    </xf>
    <xf numFmtId="176" fontId="144" fillId="0" borderId="0" xfId="0" applyFont="1" applyAlignment="1" applyProtection="1">
      <alignment horizontal="left" wrapText="1"/>
      <protection locked="0"/>
    </xf>
    <xf numFmtId="2" fontId="163" fillId="0" borderId="0" xfId="9" applyNumberFormat="1" applyFont="1" applyAlignment="1">
      <alignment horizontal="center"/>
    </xf>
    <xf numFmtId="176" fontId="145" fillId="0" borderId="126" xfId="0" applyFont="1" applyBorder="1" applyAlignment="1" applyProtection="1">
      <alignment horizontal="center" wrapText="1"/>
      <protection locked="0"/>
    </xf>
    <xf numFmtId="176" fontId="145" fillId="0" borderId="127" xfId="0" applyFont="1" applyBorder="1" applyAlignment="1" applyProtection="1">
      <alignment horizontal="center" wrapText="1"/>
      <protection locked="0"/>
    </xf>
    <xf numFmtId="176" fontId="145" fillId="0" borderId="121" xfId="0" applyFont="1" applyBorder="1" applyAlignment="1" applyProtection="1">
      <alignment horizontal="center" wrapText="1"/>
      <protection locked="0"/>
    </xf>
    <xf numFmtId="176" fontId="145" fillId="0" borderId="71" xfId="0" applyFont="1" applyBorder="1" applyAlignment="1" applyProtection="1">
      <alignment horizontal="center" wrapText="1"/>
      <protection locked="0"/>
    </xf>
    <xf numFmtId="176" fontId="145" fillId="0" borderId="72" xfId="0" applyFont="1" applyBorder="1" applyAlignment="1" applyProtection="1">
      <alignment horizontal="center" wrapText="1"/>
      <protection locked="0"/>
    </xf>
    <xf numFmtId="176" fontId="145"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8" xfId="1" applyFont="1" applyBorder="1" applyAlignment="1">
      <alignment horizontal="center"/>
    </xf>
    <xf numFmtId="167" fontId="47" fillId="0" borderId="186" xfId="1" applyFont="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5" fillId="5" borderId="0" xfId="0" applyFont="1" applyFill="1" applyAlignment="1" applyProtection="1">
      <alignment horizontal="center" vertical="center" wrapText="1"/>
      <protection locked="0"/>
    </xf>
    <xf numFmtId="176" fontId="145" fillId="5" borderId="80" xfId="0" applyFont="1" applyFill="1" applyBorder="1" applyAlignment="1" applyProtection="1">
      <alignment vertical="center" wrapText="1"/>
      <protection locked="0"/>
    </xf>
    <xf numFmtId="176" fontId="145"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1.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4.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92">
        <v>2009</v>
      </c>
      <c r="D7" s="1893"/>
      <c r="E7" s="1893"/>
      <c r="F7" s="1893"/>
      <c r="G7" s="1893"/>
      <c r="H7" s="1893"/>
      <c r="I7" s="1893"/>
      <c r="J7" s="1893"/>
      <c r="K7" s="1893"/>
      <c r="L7" s="1893"/>
      <c r="M7" s="1893"/>
      <c r="N7" s="1893"/>
      <c r="O7" s="1894">
        <v>2010</v>
      </c>
      <c r="P7" s="1895"/>
      <c r="Q7" s="1895"/>
      <c r="R7" s="1895"/>
      <c r="S7" s="1895"/>
      <c r="T7" s="1895"/>
      <c r="U7" s="1895"/>
      <c r="V7" s="1895"/>
      <c r="W7" s="1895"/>
      <c r="X7" s="1895"/>
      <c r="Y7" s="1895"/>
      <c r="Z7" s="1895"/>
      <c r="AA7" s="1894">
        <v>2011</v>
      </c>
      <c r="AB7" s="1895"/>
      <c r="AC7" s="1895"/>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87">
        <v>2013</v>
      </c>
      <c r="BK65" s="1889"/>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87">
        <v>2012</v>
      </c>
      <c r="BJ96" s="1888"/>
      <c r="BK96" s="1888"/>
      <c r="BL96" s="1888"/>
      <c r="BM96" s="1888"/>
      <c r="BN96" s="1888"/>
      <c r="BO96" s="1888"/>
      <c r="BP96" s="1888"/>
      <c r="BQ96" s="1888"/>
      <c r="BR96" s="1888"/>
      <c r="BS96" s="1889"/>
      <c r="BT96" s="1890">
        <v>2013</v>
      </c>
      <c r="BU96" s="1891"/>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96" t="s">
        <v>259</v>
      </c>
      <c r="F7" s="1897"/>
      <c r="G7" s="1897"/>
      <c r="H7" s="1897"/>
      <c r="I7" s="1897"/>
      <c r="J7" s="1897"/>
      <c r="K7" s="1898"/>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96" t="s">
        <v>268</v>
      </c>
      <c r="H10" s="1898"/>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96" t="s">
        <v>329</v>
      </c>
      <c r="E7" s="1899"/>
      <c r="F7" s="1898"/>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96" t="s">
        <v>273</v>
      </c>
      <c r="H10" s="1898"/>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4"/>
      <c r="C3" s="1194" t="s">
        <v>1461</v>
      </c>
      <c r="D3" s="1194"/>
      <c r="E3" s="1194" t="s">
        <v>1361</v>
      </c>
      <c r="F3" s="1194" t="s">
        <v>1362</v>
      </c>
      <c r="G3" s="1194" t="s">
        <v>1503</v>
      </c>
      <c r="H3" s="1194" t="s">
        <v>1504</v>
      </c>
      <c r="I3" s="1194"/>
      <c r="J3" s="1194" t="s">
        <v>1505</v>
      </c>
      <c r="K3" s="1194" t="s">
        <v>1414</v>
      </c>
      <c r="L3" s="1194" t="s">
        <v>1364</v>
      </c>
      <c r="M3" s="1194" t="s">
        <v>1365</v>
      </c>
      <c r="N3" s="1194" t="s">
        <v>1506</v>
      </c>
      <c r="O3" s="1194" t="s">
        <v>1364</v>
      </c>
      <c r="P3" s="1194" t="s">
        <v>1365</v>
      </c>
      <c r="Q3" s="1194" t="s">
        <v>1415</v>
      </c>
      <c r="R3" s="1194" t="s">
        <v>1364</v>
      </c>
      <c r="S3" s="1194" t="s">
        <v>1365</v>
      </c>
      <c r="T3" s="1194"/>
      <c r="U3" s="1194" t="s">
        <v>1507</v>
      </c>
      <c r="V3" s="1194" t="s">
        <v>1450</v>
      </c>
      <c r="W3" s="1194" t="s">
        <v>1364</v>
      </c>
      <c r="X3" s="1194" t="s">
        <v>1365</v>
      </c>
      <c r="Y3" s="1194"/>
      <c r="Z3" s="1194" t="s">
        <v>1416</v>
      </c>
      <c r="AA3" s="1194" t="s">
        <v>1364</v>
      </c>
      <c r="AB3" s="1194" t="s">
        <v>1365</v>
      </c>
      <c r="AC3" s="1194" t="s">
        <v>1417</v>
      </c>
      <c r="AD3" s="1194" t="s">
        <v>1364</v>
      </c>
      <c r="AE3" s="1194" t="s">
        <v>1365</v>
      </c>
      <c r="AF3" s="1194"/>
      <c r="AG3" s="1194" t="s">
        <v>1508</v>
      </c>
      <c r="AH3" s="1194" t="s">
        <v>1509</v>
      </c>
      <c r="AI3" s="1194" t="s">
        <v>1366</v>
      </c>
      <c r="AJ3" s="1194" t="s">
        <v>1367</v>
      </c>
      <c r="AK3" s="1194"/>
      <c r="AL3" s="1194" t="s">
        <v>1510</v>
      </c>
      <c r="AM3" s="1194" t="s">
        <v>1368</v>
      </c>
      <c r="AN3" s="1194" t="s">
        <v>1369</v>
      </c>
      <c r="AO3" s="1194" t="s">
        <v>1370</v>
      </c>
      <c r="AP3" s="1194"/>
      <c r="AQ3" s="1194" t="s">
        <v>1511</v>
      </c>
      <c r="AR3" s="1194" t="s">
        <v>1512</v>
      </c>
      <c r="AS3" s="1194" t="s">
        <v>1513</v>
      </c>
      <c r="AT3" s="1194" t="s">
        <v>1364</v>
      </c>
      <c r="AU3" s="1194" t="s">
        <v>1365</v>
      </c>
      <c r="AV3" s="1194" t="s">
        <v>1514</v>
      </c>
      <c r="AW3" s="1194" t="s">
        <v>1515</v>
      </c>
      <c r="AX3" s="1194"/>
      <c r="AY3" s="1194" t="s">
        <v>1516</v>
      </c>
      <c r="AZ3" s="1194" t="s">
        <v>1517</v>
      </c>
      <c r="BA3" s="1194" t="s">
        <v>1372</v>
      </c>
      <c r="BB3" s="1194" t="s">
        <v>1518</v>
      </c>
      <c r="BC3" s="1194" t="s">
        <v>1519</v>
      </c>
      <c r="BD3" s="1194" t="s">
        <v>1375</v>
      </c>
      <c r="BE3" s="1194" t="s">
        <v>1376</v>
      </c>
      <c r="BF3" s="1194" t="s">
        <v>1377</v>
      </c>
      <c r="BG3" s="1194" t="s">
        <v>1378</v>
      </c>
      <c r="BH3" s="1194" t="s">
        <v>1520</v>
      </c>
      <c r="BI3" s="1194" t="s">
        <v>1521</v>
      </c>
      <c r="BJ3" s="1194" t="s">
        <v>1522</v>
      </c>
      <c r="BK3" s="1194"/>
      <c r="BL3" s="1194" t="s">
        <v>1523</v>
      </c>
      <c r="BM3" s="1194" t="s">
        <v>1381</v>
      </c>
      <c r="BN3" s="1194" t="s">
        <v>1524</v>
      </c>
      <c r="BO3" s="1194" t="s">
        <v>1525</v>
      </c>
      <c r="BP3" s="1194" t="s">
        <v>1526</v>
      </c>
      <c r="BQ3" s="1194" t="s">
        <v>1382</v>
      </c>
      <c r="BR3" s="1194" t="s">
        <v>1527</v>
      </c>
      <c r="BS3" s="1194"/>
      <c r="BT3" s="1194" t="s">
        <v>1528</v>
      </c>
      <c r="BU3" s="1194" t="s">
        <v>1383</v>
      </c>
      <c r="BV3" s="1194" t="s">
        <v>1529</v>
      </c>
      <c r="BW3" s="1194" t="s">
        <v>1530</v>
      </c>
      <c r="BX3" s="1194" t="s">
        <v>1469</v>
      </c>
      <c r="BY3" s="1194" t="s">
        <v>1531</v>
      </c>
      <c r="BZ3" s="1194" t="s">
        <v>1449</v>
      </c>
      <c r="CA3" s="1194" t="s">
        <v>1532</v>
      </c>
      <c r="CB3" s="1194" t="s">
        <v>1533</v>
      </c>
      <c r="CC3" s="1194" t="s">
        <v>1534</v>
      </c>
      <c r="CD3" s="1194" t="s">
        <v>1535</v>
      </c>
      <c r="CE3" s="1194" t="s">
        <v>1536</v>
      </c>
      <c r="CF3" s="1194" t="s">
        <v>1537</v>
      </c>
      <c r="CG3" s="1194" t="s">
        <v>1384</v>
      </c>
      <c r="CH3" s="1194" t="s">
        <v>1385</v>
      </c>
      <c r="CI3" s="1194" t="s">
        <v>1538</v>
      </c>
      <c r="CJ3" s="1194" t="s">
        <v>1539</v>
      </c>
      <c r="CK3" s="1194" t="s">
        <v>1386</v>
      </c>
      <c r="CL3" s="1194" t="s">
        <v>1540</v>
      </c>
      <c r="CM3" s="1194"/>
      <c r="CN3" s="1194" t="s">
        <v>1541</v>
      </c>
      <c r="CO3" s="1194" t="s">
        <v>1387</v>
      </c>
      <c r="CP3" s="1194" t="s">
        <v>1388</v>
      </c>
      <c r="CQ3" s="1194" t="s">
        <v>1389</v>
      </c>
      <c r="CR3" s="1194" t="s">
        <v>1390</v>
      </c>
      <c r="CS3" s="1194" t="s">
        <v>1391</v>
      </c>
      <c r="CT3" s="1194" t="s">
        <v>1392</v>
      </c>
      <c r="CU3" s="1194" t="s">
        <v>1542</v>
      </c>
      <c r="CV3" s="1194" t="s">
        <v>1388</v>
      </c>
      <c r="CW3" s="1194" t="s">
        <v>1389</v>
      </c>
      <c r="CX3" s="1194" t="s">
        <v>1390</v>
      </c>
      <c r="CY3" s="1194" t="s">
        <v>1391</v>
      </c>
      <c r="CZ3" s="1194" t="s">
        <v>1392</v>
      </c>
      <c r="DA3" s="1194"/>
      <c r="DB3" s="1194" t="s">
        <v>1543</v>
      </c>
      <c r="DC3" s="1194" t="s">
        <v>1544</v>
      </c>
      <c r="DD3" s="1194" t="s">
        <v>1545</v>
      </c>
      <c r="DE3" s="1194"/>
      <c r="DF3" s="1194" t="s">
        <v>1546</v>
      </c>
      <c r="DG3" s="1194" t="s">
        <v>1394</v>
      </c>
      <c r="DH3" s="1194" t="s">
        <v>1395</v>
      </c>
      <c r="DI3" s="1194" t="s">
        <v>1396</v>
      </c>
      <c r="DJ3" s="1194" t="s">
        <v>1397</v>
      </c>
      <c r="DK3" s="1194" t="s">
        <v>1398</v>
      </c>
      <c r="DL3" s="1194" t="s">
        <v>1399</v>
      </c>
      <c r="DM3" s="1194" t="s">
        <v>1400</v>
      </c>
      <c r="DN3" s="1194" t="s">
        <v>1401</v>
      </c>
      <c r="DO3" s="1194" t="s">
        <v>1402</v>
      </c>
      <c r="DP3" s="1194" t="s">
        <v>1403</v>
      </c>
      <c r="DQ3" s="1194" t="s">
        <v>1547</v>
      </c>
      <c r="DR3" s="1194" t="s">
        <v>1548</v>
      </c>
      <c r="DS3" s="1194" t="s">
        <v>1404</v>
      </c>
      <c r="DT3" s="1194" t="s">
        <v>1549</v>
      </c>
      <c r="DU3" s="1194" t="s">
        <v>1550</v>
      </c>
      <c r="DV3" s="1194" t="s">
        <v>1551</v>
      </c>
      <c r="DW3" s="1194" t="s">
        <v>1405</v>
      </c>
      <c r="DX3" s="1194" t="s">
        <v>1406</v>
      </c>
      <c r="DY3" s="1194"/>
      <c r="DZ3" s="1194" t="s">
        <v>1552</v>
      </c>
      <c r="EA3" s="1194" t="s">
        <v>1407</v>
      </c>
      <c r="EB3" s="1194" t="s">
        <v>1405</v>
      </c>
      <c r="EC3" s="1194" t="s">
        <v>1406</v>
      </c>
      <c r="ED3" s="1194" t="s">
        <v>1408</v>
      </c>
      <c r="EE3" s="1194" t="s">
        <v>1409</v>
      </c>
      <c r="EF3" s="1194" t="s">
        <v>1410</v>
      </c>
      <c r="EG3" s="1194" t="s">
        <v>1411</v>
      </c>
      <c r="EH3" s="1194" t="s">
        <v>1412</v>
      </c>
      <c r="EI3" s="1194" t="s">
        <v>1413</v>
      </c>
      <c r="EJ3" s="1194"/>
      <c r="EK3" s="1194" t="s">
        <v>1553</v>
      </c>
      <c r="EL3" s="1194" t="s">
        <v>1554</v>
      </c>
      <c r="EM3" s="1194" t="s">
        <v>1363</v>
      </c>
      <c r="EN3" s="1194" t="s">
        <v>1555</v>
      </c>
      <c r="EO3" s="1194" t="s">
        <v>1556</v>
      </c>
      <c r="EP3" s="1194" t="s">
        <v>1557</v>
      </c>
      <c r="EQ3" s="1194" t="s">
        <v>1366</v>
      </c>
      <c r="ER3" s="1194" t="s">
        <v>1555</v>
      </c>
      <c r="ES3" s="1194" t="s">
        <v>1556</v>
      </c>
      <c r="ET3" s="1194" t="s">
        <v>1557</v>
      </c>
      <c r="EU3" s="1194" t="s">
        <v>1367</v>
      </c>
      <c r="EV3" s="1194" t="s">
        <v>1555</v>
      </c>
      <c r="EW3" s="1194" t="s">
        <v>1556</v>
      </c>
      <c r="EX3" s="1194" t="s">
        <v>1557</v>
      </c>
      <c r="EY3" s="1194"/>
      <c r="EZ3" s="1194" t="s">
        <v>1558</v>
      </c>
      <c r="FA3" s="1194" t="s">
        <v>1559</v>
      </c>
      <c r="FB3" s="1194" t="s">
        <v>1450</v>
      </c>
      <c r="FC3" s="1194" t="s">
        <v>1555</v>
      </c>
      <c r="FD3" s="1194" t="s">
        <v>1556</v>
      </c>
      <c r="FE3" s="1194" t="s">
        <v>1557</v>
      </c>
      <c r="FF3" s="1194" t="s">
        <v>1369</v>
      </c>
      <c r="FG3" s="1194" t="s">
        <v>1555</v>
      </c>
      <c r="FH3" s="1194" t="s">
        <v>1556</v>
      </c>
      <c r="FI3" s="1194" t="s">
        <v>1557</v>
      </c>
      <c r="FJ3" s="1194" t="s">
        <v>1370</v>
      </c>
      <c r="FK3" s="1194" t="s">
        <v>1555</v>
      </c>
      <c r="FL3" s="1194" t="s">
        <v>1556</v>
      </c>
      <c r="FM3" s="1194" t="s">
        <v>1557</v>
      </c>
      <c r="FN3" s="1194"/>
      <c r="FO3" s="1194" t="s">
        <v>1560</v>
      </c>
      <c r="FP3" s="1194" t="s">
        <v>1418</v>
      </c>
      <c r="FQ3" s="1194" t="s">
        <v>1419</v>
      </c>
      <c r="FR3" s="1194" t="s">
        <v>1420</v>
      </c>
      <c r="FS3" s="1194" t="s">
        <v>1421</v>
      </c>
      <c r="FT3" s="1194" t="s">
        <v>1422</v>
      </c>
      <c r="FU3" s="1194" t="s">
        <v>1423</v>
      </c>
      <c r="FV3" s="1194"/>
      <c r="FW3" s="1194" t="s">
        <v>1561</v>
      </c>
      <c r="FX3" s="1194" t="s">
        <v>1562</v>
      </c>
      <c r="FY3" s="1194" t="s">
        <v>1563</v>
      </c>
      <c r="FZ3" s="1194" t="s">
        <v>1564</v>
      </c>
      <c r="GA3" s="1194"/>
      <c r="GB3" s="1194" t="s">
        <v>1565</v>
      </c>
      <c r="GC3" s="1194" t="s">
        <v>1566</v>
      </c>
      <c r="GD3" s="1194"/>
      <c r="GE3" s="1194"/>
      <c r="GF3" s="1194" t="s">
        <v>1567</v>
      </c>
      <c r="GG3" s="1194" t="s">
        <v>1424</v>
      </c>
    </row>
    <row r="4" spans="2:189">
      <c r="B4" s="1196">
        <v>42005</v>
      </c>
      <c r="C4" s="1400"/>
      <c r="D4" s="1400"/>
      <c r="E4" s="1400">
        <v>256026</v>
      </c>
      <c r="F4" s="1400"/>
      <c r="G4" s="1400">
        <v>256026</v>
      </c>
      <c r="H4" s="1400"/>
      <c r="I4" s="1400"/>
      <c r="J4" s="1400">
        <v>8961</v>
      </c>
      <c r="K4" s="1400">
        <v>8961</v>
      </c>
      <c r="L4" s="1400">
        <v>8961</v>
      </c>
      <c r="M4" s="1400"/>
      <c r="N4" s="1400">
        <v>0</v>
      </c>
      <c r="O4" s="1400"/>
      <c r="P4" s="1400"/>
      <c r="Q4" s="1400">
        <v>0</v>
      </c>
      <c r="R4" s="1400"/>
      <c r="S4" s="1400"/>
      <c r="T4" s="1400"/>
      <c r="U4" s="1400">
        <v>0</v>
      </c>
      <c r="V4" s="1400">
        <v>0</v>
      </c>
      <c r="W4" s="1400"/>
      <c r="X4" s="1400"/>
      <c r="Y4" s="1400"/>
      <c r="Z4" s="1400">
        <v>0</v>
      </c>
      <c r="AA4" s="1400"/>
      <c r="AB4" s="1400"/>
      <c r="AC4" s="1400">
        <v>0</v>
      </c>
      <c r="AD4" s="1400"/>
      <c r="AE4" s="1400"/>
      <c r="AF4" s="1400"/>
      <c r="AG4" s="1400">
        <v>0</v>
      </c>
      <c r="AH4" s="1400"/>
      <c r="AI4" s="1400"/>
      <c r="AJ4" s="1400"/>
      <c r="AK4" s="1400"/>
      <c r="AL4" s="1400">
        <v>0</v>
      </c>
      <c r="AM4" s="1400"/>
      <c r="AN4" s="1400"/>
      <c r="AO4" s="1400"/>
      <c r="AP4" s="1400"/>
      <c r="AQ4" s="1400">
        <v>752734</v>
      </c>
      <c r="AR4" s="1400">
        <v>618314</v>
      </c>
      <c r="AS4" s="1400">
        <v>134420</v>
      </c>
      <c r="AT4" s="1400">
        <v>134420</v>
      </c>
      <c r="AU4" s="1400"/>
      <c r="AV4" s="1400"/>
      <c r="AW4" s="1400"/>
      <c r="AX4" s="1400"/>
      <c r="AY4" s="1400">
        <v>1595090</v>
      </c>
      <c r="AZ4" s="1400">
        <v>1595090</v>
      </c>
      <c r="BA4" s="1400">
        <v>1595090</v>
      </c>
      <c r="BB4" s="1400"/>
      <c r="BC4" s="1400"/>
      <c r="BD4" s="1400">
        <v>0</v>
      </c>
      <c r="BE4" s="1400">
        <v>0</v>
      </c>
      <c r="BF4" s="1400"/>
      <c r="BG4" s="1400"/>
      <c r="BH4" s="1400"/>
      <c r="BI4" s="1400"/>
      <c r="BJ4" s="1400"/>
      <c r="BK4" s="1400"/>
      <c r="BL4" s="1400">
        <v>0</v>
      </c>
      <c r="BM4" s="1400">
        <v>0</v>
      </c>
      <c r="BN4" s="1400"/>
      <c r="BO4" s="1400"/>
      <c r="BP4" s="1400"/>
      <c r="BQ4" s="1400"/>
      <c r="BR4" s="1400"/>
      <c r="BS4" s="1400"/>
      <c r="BT4" s="1400">
        <v>0</v>
      </c>
      <c r="BU4" s="1400">
        <v>0</v>
      </c>
      <c r="BV4" s="1400"/>
      <c r="BW4" s="1400"/>
      <c r="BX4" s="1400"/>
      <c r="BY4" s="1400"/>
      <c r="BZ4" s="1400">
        <v>0</v>
      </c>
      <c r="CA4" s="1400"/>
      <c r="CB4" s="1400"/>
      <c r="CC4" s="1400"/>
      <c r="CD4" s="1400"/>
      <c r="CE4" s="1400"/>
      <c r="CF4" s="1400"/>
      <c r="CG4" s="1400"/>
      <c r="CH4" s="1400"/>
      <c r="CI4" s="1400"/>
      <c r="CJ4" s="1400"/>
      <c r="CK4" s="1400"/>
      <c r="CL4" s="1400"/>
      <c r="CM4" s="1400"/>
      <c r="CN4" s="1400">
        <v>0</v>
      </c>
      <c r="CO4" s="1400">
        <v>0</v>
      </c>
      <c r="CP4" s="1400"/>
      <c r="CQ4" s="1400"/>
      <c r="CR4" s="1400"/>
      <c r="CS4" s="1400"/>
      <c r="CT4" s="1400"/>
      <c r="CU4" s="1400">
        <v>0</v>
      </c>
      <c r="CV4" s="1400"/>
      <c r="CW4" s="1400"/>
      <c r="CX4" s="1400"/>
      <c r="CY4" s="1400"/>
      <c r="CZ4" s="1400"/>
      <c r="DA4" s="1400"/>
      <c r="DB4" s="1400">
        <v>0</v>
      </c>
      <c r="DC4" s="1400"/>
      <c r="DD4" s="1400"/>
      <c r="DE4" s="1400"/>
      <c r="DF4" s="1400">
        <v>78471628</v>
      </c>
      <c r="DG4" s="1400">
        <v>0</v>
      </c>
      <c r="DH4" s="1400">
        <v>0</v>
      </c>
      <c r="DI4" s="1400"/>
      <c r="DJ4" s="1400"/>
      <c r="DK4" s="1400">
        <v>0</v>
      </c>
      <c r="DL4" s="1400"/>
      <c r="DM4" s="1400"/>
      <c r="DN4" s="1400">
        <v>0</v>
      </c>
      <c r="DO4" s="1400"/>
      <c r="DP4" s="1400"/>
      <c r="DQ4" s="1400">
        <v>70160878</v>
      </c>
      <c r="DR4" s="1400">
        <v>2620336</v>
      </c>
      <c r="DS4" s="1400">
        <v>67540542</v>
      </c>
      <c r="DT4" s="1400"/>
      <c r="DU4" s="1400">
        <v>8310750</v>
      </c>
      <c r="DV4" s="1400">
        <v>0</v>
      </c>
      <c r="DW4" s="1400"/>
      <c r="DX4" s="1400"/>
      <c r="DY4" s="1400"/>
      <c r="DZ4" s="1400">
        <v>8344350</v>
      </c>
      <c r="EA4" s="1400">
        <v>0</v>
      </c>
      <c r="EB4" s="1400"/>
      <c r="EC4" s="1400"/>
      <c r="ED4" s="1400">
        <v>0</v>
      </c>
      <c r="EE4" s="1400"/>
      <c r="EF4" s="1400"/>
      <c r="EG4" s="1400">
        <v>8344350</v>
      </c>
      <c r="EH4" s="1400"/>
      <c r="EI4" s="1400">
        <v>8344350</v>
      </c>
      <c r="EJ4" s="1400"/>
      <c r="EK4" s="1400">
        <v>0</v>
      </c>
      <c r="EL4" s="1400"/>
      <c r="EM4" s="1400">
        <v>0</v>
      </c>
      <c r="EN4" s="1400"/>
      <c r="EO4" s="1400"/>
      <c r="EP4" s="1400"/>
      <c r="EQ4" s="1400">
        <v>0</v>
      </c>
      <c r="ER4" s="1400"/>
      <c r="ES4" s="1400"/>
      <c r="ET4" s="1400"/>
      <c r="EU4" s="1400">
        <v>0</v>
      </c>
      <c r="EV4" s="1400"/>
      <c r="EW4" s="1400"/>
      <c r="EX4" s="1400"/>
      <c r="EY4" s="1400"/>
      <c r="EZ4" s="1400">
        <v>0</v>
      </c>
      <c r="FA4" s="1400"/>
      <c r="FB4" s="1400">
        <v>0</v>
      </c>
      <c r="FC4" s="1400"/>
      <c r="FD4" s="1400"/>
      <c r="FE4" s="1400"/>
      <c r="FF4" s="1400">
        <v>0</v>
      </c>
      <c r="FG4" s="1400"/>
      <c r="FH4" s="1400"/>
      <c r="FI4" s="1400"/>
      <c r="FJ4" s="1400">
        <v>0</v>
      </c>
      <c r="FK4" s="1400"/>
      <c r="FL4" s="1400"/>
      <c r="FM4" s="1400"/>
      <c r="FN4" s="1400"/>
      <c r="FO4" s="1400">
        <v>0</v>
      </c>
      <c r="FP4" s="1400"/>
      <c r="FQ4" s="1400"/>
      <c r="FR4" s="1400"/>
      <c r="FS4" s="1400"/>
      <c r="FT4" s="1400"/>
      <c r="FU4" s="1400"/>
      <c r="FV4" s="1400"/>
      <c r="FW4" s="1400">
        <v>23661402</v>
      </c>
      <c r="FX4" s="1400">
        <v>16901590</v>
      </c>
      <c r="FY4" s="1400">
        <v>6578623</v>
      </c>
      <c r="FZ4" s="1400">
        <v>181189</v>
      </c>
      <c r="GA4" s="1400"/>
      <c r="GB4" s="1400">
        <v>10658022</v>
      </c>
      <c r="GC4" s="1400"/>
      <c r="GD4" s="1400"/>
      <c r="GE4" s="1400"/>
      <c r="GF4" s="1400">
        <v>123748213</v>
      </c>
      <c r="GG4" s="1194"/>
    </row>
    <row r="5" spans="2:189">
      <c r="B5" s="1196">
        <v>42036</v>
      </c>
      <c r="C5" s="1400"/>
      <c r="D5" s="1400"/>
      <c r="E5" s="1400">
        <v>190881</v>
      </c>
      <c r="F5" s="1400"/>
      <c r="G5" s="1400">
        <v>190881</v>
      </c>
      <c r="H5" s="1400"/>
      <c r="I5" s="1400"/>
      <c r="J5" s="1400">
        <v>86353</v>
      </c>
      <c r="K5" s="1400">
        <v>86353</v>
      </c>
      <c r="L5" s="1400">
        <v>86353</v>
      </c>
      <c r="M5" s="1400"/>
      <c r="N5" s="1400">
        <v>0</v>
      </c>
      <c r="O5" s="1400"/>
      <c r="P5" s="1400"/>
      <c r="Q5" s="1400">
        <v>0</v>
      </c>
      <c r="R5" s="1400"/>
      <c r="S5" s="1400"/>
      <c r="T5" s="1400"/>
      <c r="U5" s="1400">
        <v>0</v>
      </c>
      <c r="V5" s="1400">
        <v>0</v>
      </c>
      <c r="W5" s="1400"/>
      <c r="X5" s="1400"/>
      <c r="Y5" s="1400"/>
      <c r="Z5" s="1400">
        <v>0</v>
      </c>
      <c r="AA5" s="1400"/>
      <c r="AB5" s="1400"/>
      <c r="AC5" s="1400">
        <v>0</v>
      </c>
      <c r="AD5" s="1400"/>
      <c r="AE5" s="1400"/>
      <c r="AF5" s="1400"/>
      <c r="AG5" s="1400">
        <v>0</v>
      </c>
      <c r="AH5" s="1400"/>
      <c r="AI5" s="1400"/>
      <c r="AJ5" s="1400"/>
      <c r="AK5" s="1400"/>
      <c r="AL5" s="1400">
        <v>0</v>
      </c>
      <c r="AM5" s="1400"/>
      <c r="AN5" s="1400"/>
      <c r="AO5" s="1400"/>
      <c r="AP5" s="1400"/>
      <c r="AQ5" s="1400">
        <v>589460</v>
      </c>
      <c r="AR5" s="1400">
        <v>449622</v>
      </c>
      <c r="AS5" s="1400">
        <v>139838</v>
      </c>
      <c r="AT5" s="1400">
        <v>139838</v>
      </c>
      <c r="AU5" s="1400"/>
      <c r="AV5" s="1400"/>
      <c r="AW5" s="1400"/>
      <c r="AX5" s="1400"/>
      <c r="AY5" s="1400">
        <v>1595090</v>
      </c>
      <c r="AZ5" s="1400">
        <v>1595090</v>
      </c>
      <c r="BA5" s="1400">
        <v>1595090</v>
      </c>
      <c r="BB5" s="1400"/>
      <c r="BC5" s="1400"/>
      <c r="BD5" s="1400">
        <v>0</v>
      </c>
      <c r="BE5" s="1400">
        <v>0</v>
      </c>
      <c r="BF5" s="1400"/>
      <c r="BG5" s="1400"/>
      <c r="BH5" s="1400"/>
      <c r="BI5" s="1400"/>
      <c r="BJ5" s="1400"/>
      <c r="BK5" s="1400"/>
      <c r="BL5" s="1400">
        <v>0</v>
      </c>
      <c r="BM5" s="1400">
        <v>0</v>
      </c>
      <c r="BN5" s="1400"/>
      <c r="BO5" s="1400"/>
      <c r="BP5" s="1400"/>
      <c r="BQ5" s="1400"/>
      <c r="BR5" s="1400"/>
      <c r="BS5" s="1400"/>
      <c r="BT5" s="1400">
        <v>0</v>
      </c>
      <c r="BU5" s="1400">
        <v>0</v>
      </c>
      <c r="BV5" s="1400"/>
      <c r="BW5" s="1400"/>
      <c r="BX5" s="1400"/>
      <c r="BY5" s="1400"/>
      <c r="BZ5" s="1400">
        <v>0</v>
      </c>
      <c r="CA5" s="1400"/>
      <c r="CB5" s="1400"/>
      <c r="CC5" s="1400"/>
      <c r="CD5" s="1400"/>
      <c r="CE5" s="1400"/>
      <c r="CF5" s="1400"/>
      <c r="CG5" s="1400"/>
      <c r="CH5" s="1400"/>
      <c r="CI5" s="1400"/>
      <c r="CJ5" s="1400"/>
      <c r="CK5" s="1400"/>
      <c r="CL5" s="1400"/>
      <c r="CM5" s="1400"/>
      <c r="CN5" s="1400">
        <v>0</v>
      </c>
      <c r="CO5" s="1400">
        <v>0</v>
      </c>
      <c r="CP5" s="1400"/>
      <c r="CQ5" s="1400"/>
      <c r="CR5" s="1400"/>
      <c r="CS5" s="1400"/>
      <c r="CT5" s="1400"/>
      <c r="CU5" s="1400">
        <v>0</v>
      </c>
      <c r="CV5" s="1400"/>
      <c r="CW5" s="1400"/>
      <c r="CX5" s="1400"/>
      <c r="CY5" s="1400"/>
      <c r="CZ5" s="1400"/>
      <c r="DA5" s="1400"/>
      <c r="DB5" s="1400">
        <v>0</v>
      </c>
      <c r="DC5" s="1400"/>
      <c r="DD5" s="1400"/>
      <c r="DE5" s="1400"/>
      <c r="DF5" s="1400">
        <v>80283201</v>
      </c>
      <c r="DG5" s="1400">
        <v>0</v>
      </c>
      <c r="DH5" s="1400">
        <v>0</v>
      </c>
      <c r="DI5" s="1400"/>
      <c r="DJ5" s="1400"/>
      <c r="DK5" s="1400">
        <v>0</v>
      </c>
      <c r="DL5" s="1400"/>
      <c r="DM5" s="1400"/>
      <c r="DN5" s="1400">
        <v>0</v>
      </c>
      <c r="DO5" s="1400"/>
      <c r="DP5" s="1400"/>
      <c r="DQ5" s="1400">
        <v>71972451</v>
      </c>
      <c r="DR5" s="1400">
        <v>2676155</v>
      </c>
      <c r="DS5" s="1400">
        <v>69296296</v>
      </c>
      <c r="DT5" s="1400"/>
      <c r="DU5" s="1400">
        <v>8310750</v>
      </c>
      <c r="DV5" s="1400">
        <v>0</v>
      </c>
      <c r="DW5" s="1400"/>
      <c r="DX5" s="1400"/>
      <c r="DY5" s="1400"/>
      <c r="DZ5" s="1400">
        <v>8346700</v>
      </c>
      <c r="EA5" s="1400">
        <v>0</v>
      </c>
      <c r="EB5" s="1400"/>
      <c r="EC5" s="1400"/>
      <c r="ED5" s="1400">
        <v>0</v>
      </c>
      <c r="EE5" s="1400"/>
      <c r="EF5" s="1400"/>
      <c r="EG5" s="1400">
        <v>8346700</v>
      </c>
      <c r="EH5" s="1400"/>
      <c r="EI5" s="1400">
        <v>8346700</v>
      </c>
      <c r="EJ5" s="1400"/>
      <c r="EK5" s="1400">
        <v>0</v>
      </c>
      <c r="EL5" s="1400"/>
      <c r="EM5" s="1400">
        <v>0</v>
      </c>
      <c r="EN5" s="1400"/>
      <c r="EO5" s="1400"/>
      <c r="EP5" s="1400"/>
      <c r="EQ5" s="1400">
        <v>0</v>
      </c>
      <c r="ER5" s="1400"/>
      <c r="ES5" s="1400"/>
      <c r="ET5" s="1400"/>
      <c r="EU5" s="1400">
        <v>0</v>
      </c>
      <c r="EV5" s="1400"/>
      <c r="EW5" s="1400"/>
      <c r="EX5" s="1400"/>
      <c r="EY5" s="1400"/>
      <c r="EZ5" s="1400">
        <v>0</v>
      </c>
      <c r="FA5" s="1400"/>
      <c r="FB5" s="1400">
        <v>0</v>
      </c>
      <c r="FC5" s="1400"/>
      <c r="FD5" s="1400"/>
      <c r="FE5" s="1400"/>
      <c r="FF5" s="1400">
        <v>0</v>
      </c>
      <c r="FG5" s="1400"/>
      <c r="FH5" s="1400"/>
      <c r="FI5" s="1400"/>
      <c r="FJ5" s="1400">
        <v>0</v>
      </c>
      <c r="FK5" s="1400"/>
      <c r="FL5" s="1400"/>
      <c r="FM5" s="1400"/>
      <c r="FN5" s="1400"/>
      <c r="FO5" s="1400">
        <v>0</v>
      </c>
      <c r="FP5" s="1400"/>
      <c r="FQ5" s="1400"/>
      <c r="FR5" s="1400"/>
      <c r="FS5" s="1400"/>
      <c r="FT5" s="1400"/>
      <c r="FU5" s="1400"/>
      <c r="FV5" s="1400"/>
      <c r="FW5" s="1400">
        <v>23578705</v>
      </c>
      <c r="FX5" s="1400">
        <v>16902783</v>
      </c>
      <c r="FY5" s="1400">
        <v>6505315</v>
      </c>
      <c r="FZ5" s="1400">
        <v>170607</v>
      </c>
      <c r="GA5" s="1400"/>
      <c r="GB5" s="1400">
        <v>10991795</v>
      </c>
      <c r="GC5" s="1400"/>
      <c r="GD5" s="1400"/>
      <c r="GE5" s="1400"/>
      <c r="GF5" s="1400">
        <v>125662185</v>
      </c>
      <c r="GG5" s="1194"/>
    </row>
    <row r="6" spans="2:189">
      <c r="B6" s="1196">
        <v>42064</v>
      </c>
      <c r="C6" s="1400"/>
      <c r="D6" s="1400"/>
      <c r="E6" s="1400">
        <v>149137</v>
      </c>
      <c r="F6" s="1400"/>
      <c r="G6" s="1400">
        <v>149137</v>
      </c>
      <c r="H6" s="1400"/>
      <c r="I6" s="1400"/>
      <c r="J6" s="1400">
        <v>712</v>
      </c>
      <c r="K6" s="1400">
        <v>712</v>
      </c>
      <c r="L6" s="1400">
        <v>712</v>
      </c>
      <c r="M6" s="1400"/>
      <c r="N6" s="1400">
        <v>0</v>
      </c>
      <c r="O6" s="1400"/>
      <c r="P6" s="1400"/>
      <c r="Q6" s="1400">
        <v>0</v>
      </c>
      <c r="R6" s="1400"/>
      <c r="S6" s="1400"/>
      <c r="T6" s="1400"/>
      <c r="U6" s="1400">
        <v>0</v>
      </c>
      <c r="V6" s="1400">
        <v>0</v>
      </c>
      <c r="W6" s="1400"/>
      <c r="X6" s="1400"/>
      <c r="Y6" s="1400"/>
      <c r="Z6" s="1400">
        <v>0</v>
      </c>
      <c r="AA6" s="1400"/>
      <c r="AB6" s="1400"/>
      <c r="AC6" s="1400">
        <v>0</v>
      </c>
      <c r="AD6" s="1400"/>
      <c r="AE6" s="1400"/>
      <c r="AF6" s="1400"/>
      <c r="AG6" s="1400">
        <v>0</v>
      </c>
      <c r="AH6" s="1400"/>
      <c r="AI6" s="1400"/>
      <c r="AJ6" s="1400"/>
      <c r="AK6" s="1400"/>
      <c r="AL6" s="1400">
        <v>0</v>
      </c>
      <c r="AM6" s="1400"/>
      <c r="AN6" s="1400"/>
      <c r="AO6" s="1400"/>
      <c r="AP6" s="1400"/>
      <c r="AQ6" s="1400">
        <v>509681</v>
      </c>
      <c r="AR6" s="1400">
        <v>371401</v>
      </c>
      <c r="AS6" s="1400">
        <v>138280</v>
      </c>
      <c r="AT6" s="1400">
        <v>138280</v>
      </c>
      <c r="AU6" s="1400"/>
      <c r="AV6" s="1400"/>
      <c r="AW6" s="1400"/>
      <c r="AX6" s="1400"/>
      <c r="AY6" s="1400">
        <v>1472924</v>
      </c>
      <c r="AZ6" s="1400">
        <v>1472924</v>
      </c>
      <c r="BA6" s="1400">
        <v>1472924</v>
      </c>
      <c r="BB6" s="1400"/>
      <c r="BC6" s="1400"/>
      <c r="BD6" s="1400">
        <v>0</v>
      </c>
      <c r="BE6" s="1400">
        <v>0</v>
      </c>
      <c r="BF6" s="1400"/>
      <c r="BG6" s="1400"/>
      <c r="BH6" s="1400"/>
      <c r="BI6" s="1400"/>
      <c r="BJ6" s="1400"/>
      <c r="BK6" s="1400"/>
      <c r="BL6" s="1400">
        <v>0</v>
      </c>
      <c r="BM6" s="1400">
        <v>0</v>
      </c>
      <c r="BN6" s="1400"/>
      <c r="BO6" s="1400"/>
      <c r="BP6" s="1400"/>
      <c r="BQ6" s="1400"/>
      <c r="BR6" s="1400"/>
      <c r="BS6" s="1400"/>
      <c r="BT6" s="1400">
        <v>0</v>
      </c>
      <c r="BU6" s="1400">
        <v>0</v>
      </c>
      <c r="BV6" s="1400"/>
      <c r="BW6" s="1400"/>
      <c r="BX6" s="1400"/>
      <c r="BY6" s="1400"/>
      <c r="BZ6" s="1400">
        <v>0</v>
      </c>
      <c r="CA6" s="1400"/>
      <c r="CB6" s="1400"/>
      <c r="CC6" s="1400"/>
      <c r="CD6" s="1400"/>
      <c r="CE6" s="1400"/>
      <c r="CF6" s="1400"/>
      <c r="CG6" s="1400"/>
      <c r="CH6" s="1400"/>
      <c r="CI6" s="1400"/>
      <c r="CJ6" s="1400"/>
      <c r="CK6" s="1400"/>
      <c r="CL6" s="1400"/>
      <c r="CM6" s="1400"/>
      <c r="CN6" s="1400">
        <v>0</v>
      </c>
      <c r="CO6" s="1400">
        <v>0</v>
      </c>
      <c r="CP6" s="1400"/>
      <c r="CQ6" s="1400"/>
      <c r="CR6" s="1400"/>
      <c r="CS6" s="1400"/>
      <c r="CT6" s="1400"/>
      <c r="CU6" s="1400">
        <v>0</v>
      </c>
      <c r="CV6" s="1400"/>
      <c r="CW6" s="1400"/>
      <c r="CX6" s="1400"/>
      <c r="CY6" s="1400"/>
      <c r="CZ6" s="1400"/>
      <c r="DA6" s="1400"/>
      <c r="DB6" s="1400">
        <v>0</v>
      </c>
      <c r="DC6" s="1400"/>
      <c r="DD6" s="1400"/>
      <c r="DE6" s="1400"/>
      <c r="DF6" s="1400">
        <v>80796129</v>
      </c>
      <c r="DG6" s="1400">
        <v>0</v>
      </c>
      <c r="DH6" s="1400">
        <v>0</v>
      </c>
      <c r="DI6" s="1400"/>
      <c r="DJ6" s="1400"/>
      <c r="DK6" s="1400">
        <v>0</v>
      </c>
      <c r="DL6" s="1400"/>
      <c r="DM6" s="1400"/>
      <c r="DN6" s="1400">
        <v>0</v>
      </c>
      <c r="DO6" s="1400"/>
      <c r="DP6" s="1400"/>
      <c r="DQ6" s="1400">
        <v>73253059</v>
      </c>
      <c r="DR6" s="1400">
        <v>2672189</v>
      </c>
      <c r="DS6" s="1400">
        <v>70580870</v>
      </c>
      <c r="DT6" s="1400"/>
      <c r="DU6" s="1400">
        <v>7543070</v>
      </c>
      <c r="DV6" s="1400">
        <v>0</v>
      </c>
      <c r="DW6" s="1400"/>
      <c r="DX6" s="1400"/>
      <c r="DY6" s="1400"/>
      <c r="DZ6" s="1400">
        <v>8247150</v>
      </c>
      <c r="EA6" s="1400">
        <v>0</v>
      </c>
      <c r="EB6" s="1400"/>
      <c r="EC6" s="1400"/>
      <c r="ED6" s="1400">
        <v>0</v>
      </c>
      <c r="EE6" s="1400"/>
      <c r="EF6" s="1400"/>
      <c r="EG6" s="1400">
        <v>8247150</v>
      </c>
      <c r="EH6" s="1400"/>
      <c r="EI6" s="1400">
        <v>8247150</v>
      </c>
      <c r="EJ6" s="1400"/>
      <c r="EK6" s="1400">
        <v>0</v>
      </c>
      <c r="EL6" s="1400"/>
      <c r="EM6" s="1400">
        <v>0</v>
      </c>
      <c r="EN6" s="1400"/>
      <c r="EO6" s="1400"/>
      <c r="EP6" s="1400"/>
      <c r="EQ6" s="1400">
        <v>0</v>
      </c>
      <c r="ER6" s="1400"/>
      <c r="ES6" s="1400"/>
      <c r="ET6" s="1400"/>
      <c r="EU6" s="1400">
        <v>0</v>
      </c>
      <c r="EV6" s="1400"/>
      <c r="EW6" s="1400"/>
      <c r="EX6" s="1400"/>
      <c r="EY6" s="1400"/>
      <c r="EZ6" s="1400">
        <v>0</v>
      </c>
      <c r="FA6" s="1400"/>
      <c r="FB6" s="1400">
        <v>0</v>
      </c>
      <c r="FC6" s="1400"/>
      <c r="FD6" s="1400"/>
      <c r="FE6" s="1400"/>
      <c r="FF6" s="1400">
        <v>0</v>
      </c>
      <c r="FG6" s="1400"/>
      <c r="FH6" s="1400"/>
      <c r="FI6" s="1400"/>
      <c r="FJ6" s="1400">
        <v>0</v>
      </c>
      <c r="FK6" s="1400"/>
      <c r="FL6" s="1400"/>
      <c r="FM6" s="1400"/>
      <c r="FN6" s="1400"/>
      <c r="FO6" s="1400">
        <v>0</v>
      </c>
      <c r="FP6" s="1400"/>
      <c r="FQ6" s="1400"/>
      <c r="FR6" s="1400"/>
      <c r="FS6" s="1400"/>
      <c r="FT6" s="1400"/>
      <c r="FU6" s="1400"/>
      <c r="FV6" s="1400"/>
      <c r="FW6" s="1400">
        <v>23386597</v>
      </c>
      <c r="FX6" s="1400">
        <v>16892526</v>
      </c>
      <c r="FY6" s="1400">
        <v>6331145</v>
      </c>
      <c r="FZ6" s="1400">
        <v>162926</v>
      </c>
      <c r="GA6" s="1400"/>
      <c r="GB6" s="1400">
        <v>10944379</v>
      </c>
      <c r="GC6" s="1400"/>
      <c r="GD6" s="1400"/>
      <c r="GE6" s="1400"/>
      <c r="GF6" s="1400">
        <v>125506709</v>
      </c>
      <c r="GG6" s="1194"/>
    </row>
    <row r="7" spans="2:189">
      <c r="B7" s="1196">
        <v>42095</v>
      </c>
      <c r="C7" s="1400"/>
      <c r="D7" s="1400"/>
      <c r="E7" s="1400">
        <v>53562</v>
      </c>
      <c r="F7" s="1400"/>
      <c r="G7" s="1400">
        <v>53562</v>
      </c>
      <c r="H7" s="1400"/>
      <c r="I7" s="1400"/>
      <c r="J7" s="1400">
        <v>0</v>
      </c>
      <c r="K7" s="1400">
        <v>0</v>
      </c>
      <c r="L7" s="1400"/>
      <c r="M7" s="1400"/>
      <c r="N7" s="1400">
        <v>0</v>
      </c>
      <c r="O7" s="1400"/>
      <c r="P7" s="1400"/>
      <c r="Q7" s="1400">
        <v>0</v>
      </c>
      <c r="R7" s="1400"/>
      <c r="S7" s="1400"/>
      <c r="T7" s="1400"/>
      <c r="U7" s="1400">
        <v>0</v>
      </c>
      <c r="V7" s="1400">
        <v>0</v>
      </c>
      <c r="W7" s="1400"/>
      <c r="X7" s="1400"/>
      <c r="Y7" s="1400"/>
      <c r="Z7" s="1400">
        <v>0</v>
      </c>
      <c r="AA7" s="1400"/>
      <c r="AB7" s="1400"/>
      <c r="AC7" s="1400">
        <v>0</v>
      </c>
      <c r="AD7" s="1400"/>
      <c r="AE7" s="1400"/>
      <c r="AF7" s="1400"/>
      <c r="AG7" s="1400">
        <v>0</v>
      </c>
      <c r="AH7" s="1400"/>
      <c r="AI7" s="1400"/>
      <c r="AJ7" s="1400"/>
      <c r="AK7" s="1400"/>
      <c r="AL7" s="1400">
        <v>0</v>
      </c>
      <c r="AM7" s="1400"/>
      <c r="AN7" s="1400"/>
      <c r="AO7" s="1400"/>
      <c r="AP7" s="1400"/>
      <c r="AQ7" s="1400">
        <v>349297</v>
      </c>
      <c r="AR7" s="1400">
        <v>278821</v>
      </c>
      <c r="AS7" s="1400">
        <v>70476</v>
      </c>
      <c r="AT7" s="1400">
        <v>70476</v>
      </c>
      <c r="AU7" s="1400"/>
      <c r="AV7" s="1400"/>
      <c r="AW7" s="1400"/>
      <c r="AX7" s="1400"/>
      <c r="AY7" s="1400">
        <v>178712</v>
      </c>
      <c r="AZ7" s="1400">
        <v>178712</v>
      </c>
      <c r="BA7" s="1400">
        <v>178712</v>
      </c>
      <c r="BB7" s="1400"/>
      <c r="BC7" s="1400"/>
      <c r="BD7" s="1400"/>
      <c r="BE7" s="1400">
        <v>0</v>
      </c>
      <c r="BF7" s="1400"/>
      <c r="BG7" s="1400"/>
      <c r="BH7" s="1400"/>
      <c r="BI7" s="1400"/>
      <c r="BJ7" s="1400"/>
      <c r="BK7" s="1400"/>
      <c r="BL7" s="1400">
        <v>0</v>
      </c>
      <c r="BM7" s="1400">
        <v>0</v>
      </c>
      <c r="BN7" s="1400"/>
      <c r="BO7" s="1400"/>
      <c r="BP7" s="1400"/>
      <c r="BQ7" s="1400"/>
      <c r="BR7" s="1400"/>
      <c r="BS7" s="1400"/>
      <c r="BT7" s="1400">
        <v>0</v>
      </c>
      <c r="BU7" s="1400">
        <v>0</v>
      </c>
      <c r="BV7" s="1400"/>
      <c r="BW7" s="1400"/>
      <c r="BX7" s="1400"/>
      <c r="BY7" s="1400"/>
      <c r="BZ7" s="1400">
        <v>0</v>
      </c>
      <c r="CA7" s="1400"/>
      <c r="CB7" s="1400"/>
      <c r="CC7" s="1400"/>
      <c r="CD7" s="1400"/>
      <c r="CE7" s="1400"/>
      <c r="CF7" s="1400"/>
      <c r="CG7" s="1400"/>
      <c r="CH7" s="1400"/>
      <c r="CI7" s="1400"/>
      <c r="CJ7" s="1400"/>
      <c r="CK7" s="1400"/>
      <c r="CL7" s="1400"/>
      <c r="CM7" s="1400"/>
      <c r="CN7" s="1400">
        <v>0</v>
      </c>
      <c r="CO7" s="1400">
        <v>0</v>
      </c>
      <c r="CP7" s="1400"/>
      <c r="CQ7" s="1400"/>
      <c r="CR7" s="1400"/>
      <c r="CS7" s="1400"/>
      <c r="CT7" s="1400"/>
      <c r="CU7" s="1400">
        <v>0</v>
      </c>
      <c r="CV7" s="1400"/>
      <c r="CW7" s="1400"/>
      <c r="CX7" s="1400"/>
      <c r="CY7" s="1400"/>
      <c r="CZ7" s="1400"/>
      <c r="DA7" s="1400"/>
      <c r="DB7" s="1400">
        <v>0</v>
      </c>
      <c r="DC7" s="1400"/>
      <c r="DD7" s="1400"/>
      <c r="DE7" s="1400"/>
      <c r="DF7" s="1400">
        <v>66738601</v>
      </c>
      <c r="DG7" s="1400">
        <v>0</v>
      </c>
      <c r="DH7" s="1400">
        <v>0</v>
      </c>
      <c r="DI7" s="1400"/>
      <c r="DJ7" s="1400"/>
      <c r="DK7" s="1400">
        <v>0</v>
      </c>
      <c r="DL7" s="1400"/>
      <c r="DM7" s="1400"/>
      <c r="DN7" s="1400">
        <v>0</v>
      </c>
      <c r="DO7" s="1400"/>
      <c r="DP7" s="1400"/>
      <c r="DQ7" s="1400">
        <v>66738601</v>
      </c>
      <c r="DR7" s="1400">
        <v>2061892</v>
      </c>
      <c r="DS7" s="1400">
        <v>64676709</v>
      </c>
      <c r="DT7" s="1400"/>
      <c r="DU7" s="1400"/>
      <c r="DV7" s="1400">
        <v>0</v>
      </c>
      <c r="DW7" s="1400"/>
      <c r="DX7" s="1400"/>
      <c r="DY7" s="1400"/>
      <c r="DZ7" s="1400">
        <v>0</v>
      </c>
      <c r="EA7" s="1400">
        <v>0</v>
      </c>
      <c r="EB7" s="1400"/>
      <c r="EC7" s="1400"/>
      <c r="ED7" s="1400">
        <v>0</v>
      </c>
      <c r="EE7" s="1400"/>
      <c r="EF7" s="1400"/>
      <c r="EG7" s="1400">
        <v>0</v>
      </c>
      <c r="EH7" s="1400"/>
      <c r="EI7" s="1400"/>
      <c r="EJ7" s="1400"/>
      <c r="EK7" s="1400">
        <v>0</v>
      </c>
      <c r="EL7" s="1400"/>
      <c r="EM7" s="1400">
        <v>0</v>
      </c>
      <c r="EN7" s="1400"/>
      <c r="EO7" s="1400"/>
      <c r="EP7" s="1400"/>
      <c r="EQ7" s="1400">
        <v>0</v>
      </c>
      <c r="ER7" s="1400"/>
      <c r="ES7" s="1400"/>
      <c r="ET7" s="1400"/>
      <c r="EU7" s="1400">
        <v>0</v>
      </c>
      <c r="EV7" s="1400"/>
      <c r="EW7" s="1400"/>
      <c r="EX7" s="1400"/>
      <c r="EY7" s="1400"/>
      <c r="EZ7" s="1400">
        <v>0</v>
      </c>
      <c r="FA7" s="1400"/>
      <c r="FB7" s="1400">
        <v>0</v>
      </c>
      <c r="FC7" s="1400"/>
      <c r="FD7" s="1400"/>
      <c r="FE7" s="1400"/>
      <c r="FF7" s="1400">
        <v>0</v>
      </c>
      <c r="FG7" s="1400"/>
      <c r="FH7" s="1400"/>
      <c r="FI7" s="1400"/>
      <c r="FJ7" s="1400">
        <v>0</v>
      </c>
      <c r="FK7" s="1400"/>
      <c r="FL7" s="1400"/>
      <c r="FM7" s="1400"/>
      <c r="FN7" s="1400"/>
      <c r="FO7" s="1400">
        <v>0</v>
      </c>
      <c r="FP7" s="1400"/>
      <c r="FQ7" s="1400"/>
      <c r="FR7" s="1400"/>
      <c r="FS7" s="1400"/>
      <c r="FT7" s="1400"/>
      <c r="FU7" s="1400"/>
      <c r="FV7" s="1400"/>
      <c r="FW7" s="1400">
        <v>21298812</v>
      </c>
      <c r="FX7" s="1400">
        <v>15625713</v>
      </c>
      <c r="FY7" s="1400">
        <v>5523069</v>
      </c>
      <c r="FZ7" s="1400">
        <v>150030</v>
      </c>
      <c r="GA7" s="1400"/>
      <c r="GB7" s="1400">
        <v>10274230</v>
      </c>
      <c r="GC7" s="1400"/>
      <c r="GD7" s="1400"/>
      <c r="GE7" s="1400"/>
      <c r="GF7" s="1400">
        <v>98893214</v>
      </c>
      <c r="GG7" s="1194"/>
    </row>
    <row r="8" spans="2:189">
      <c r="B8" s="1196">
        <v>42125</v>
      </c>
      <c r="C8" s="1400"/>
      <c r="D8" s="1400"/>
      <c r="E8" s="1400">
        <v>3031</v>
      </c>
      <c r="F8" s="1400"/>
      <c r="G8" s="1400">
        <v>3031</v>
      </c>
      <c r="H8" s="1400"/>
      <c r="I8" s="1400"/>
      <c r="J8" s="1400">
        <v>0</v>
      </c>
      <c r="K8" s="1400">
        <v>0</v>
      </c>
      <c r="L8" s="1400"/>
      <c r="M8" s="1400"/>
      <c r="N8" s="1400">
        <v>0</v>
      </c>
      <c r="O8" s="1400"/>
      <c r="P8" s="1400"/>
      <c r="Q8" s="1400">
        <v>0</v>
      </c>
      <c r="R8" s="1400"/>
      <c r="S8" s="1400"/>
      <c r="T8" s="1400"/>
      <c r="U8" s="1400">
        <v>0</v>
      </c>
      <c r="V8" s="1400">
        <v>0</v>
      </c>
      <c r="W8" s="1400"/>
      <c r="X8" s="1400"/>
      <c r="Y8" s="1400"/>
      <c r="Z8" s="1400">
        <v>0</v>
      </c>
      <c r="AA8" s="1400"/>
      <c r="AB8" s="1400"/>
      <c r="AC8" s="1400">
        <v>0</v>
      </c>
      <c r="AD8" s="1400"/>
      <c r="AE8" s="1400"/>
      <c r="AF8" s="1400"/>
      <c r="AG8" s="1400">
        <v>0</v>
      </c>
      <c r="AH8" s="1400"/>
      <c r="AI8" s="1400"/>
      <c r="AJ8" s="1400"/>
      <c r="AK8" s="1400"/>
      <c r="AL8" s="1400">
        <v>0</v>
      </c>
      <c r="AM8" s="1400"/>
      <c r="AN8" s="1400"/>
      <c r="AO8" s="1400"/>
      <c r="AP8" s="1400"/>
      <c r="AQ8" s="1400">
        <v>441103</v>
      </c>
      <c r="AR8" s="1400">
        <v>431136</v>
      </c>
      <c r="AS8" s="1400">
        <v>9967</v>
      </c>
      <c r="AT8" s="1400">
        <v>9967</v>
      </c>
      <c r="AU8" s="1400"/>
      <c r="AV8" s="1400"/>
      <c r="AW8" s="1400"/>
      <c r="AX8" s="1400"/>
      <c r="AY8" s="1400">
        <v>178712</v>
      </c>
      <c r="AZ8" s="1400">
        <v>178712</v>
      </c>
      <c r="BA8" s="1400">
        <v>178712</v>
      </c>
      <c r="BB8" s="1400"/>
      <c r="BC8" s="1400"/>
      <c r="BD8" s="1400"/>
      <c r="BE8" s="1400">
        <v>0</v>
      </c>
      <c r="BF8" s="1400"/>
      <c r="BG8" s="1400"/>
      <c r="BH8" s="1400"/>
      <c r="BI8" s="1400"/>
      <c r="BJ8" s="1400"/>
      <c r="BK8" s="1400"/>
      <c r="BL8" s="1400">
        <v>0</v>
      </c>
      <c r="BM8" s="1400">
        <v>0</v>
      </c>
      <c r="BN8" s="1400"/>
      <c r="BO8" s="1400"/>
      <c r="BP8" s="1400"/>
      <c r="BQ8" s="1400"/>
      <c r="BR8" s="1400"/>
      <c r="BS8" s="1400"/>
      <c r="BT8" s="1400">
        <v>0</v>
      </c>
      <c r="BU8" s="1400">
        <v>0</v>
      </c>
      <c r="BV8" s="1400"/>
      <c r="BW8" s="1400"/>
      <c r="BX8" s="1400"/>
      <c r="BY8" s="1400"/>
      <c r="BZ8" s="1400">
        <v>0</v>
      </c>
      <c r="CA8" s="1400"/>
      <c r="CB8" s="1400"/>
      <c r="CC8" s="1400"/>
      <c r="CD8" s="1400"/>
      <c r="CE8" s="1400"/>
      <c r="CF8" s="1400"/>
      <c r="CG8" s="1400"/>
      <c r="CH8" s="1400"/>
      <c r="CI8" s="1400"/>
      <c r="CJ8" s="1400"/>
      <c r="CK8" s="1400"/>
      <c r="CL8" s="1400"/>
      <c r="CM8" s="1400"/>
      <c r="CN8" s="1400">
        <v>0</v>
      </c>
      <c r="CO8" s="1400">
        <v>0</v>
      </c>
      <c r="CP8" s="1400"/>
      <c r="CQ8" s="1400"/>
      <c r="CR8" s="1400"/>
      <c r="CS8" s="1400"/>
      <c r="CT8" s="1400"/>
      <c r="CU8" s="1400">
        <v>0</v>
      </c>
      <c r="CV8" s="1400"/>
      <c r="CW8" s="1400"/>
      <c r="CX8" s="1400"/>
      <c r="CY8" s="1400"/>
      <c r="CZ8" s="1400"/>
      <c r="DA8" s="1400"/>
      <c r="DB8" s="1400">
        <v>0</v>
      </c>
      <c r="DC8" s="1400"/>
      <c r="DD8" s="1400"/>
      <c r="DE8" s="1400"/>
      <c r="DF8" s="1400">
        <v>67861046</v>
      </c>
      <c r="DG8" s="1400">
        <v>0</v>
      </c>
      <c r="DH8" s="1400">
        <v>0</v>
      </c>
      <c r="DI8" s="1400"/>
      <c r="DJ8" s="1400"/>
      <c r="DK8" s="1400">
        <v>0</v>
      </c>
      <c r="DL8" s="1400"/>
      <c r="DM8" s="1400"/>
      <c r="DN8" s="1400">
        <v>0</v>
      </c>
      <c r="DO8" s="1400"/>
      <c r="DP8" s="1400"/>
      <c r="DQ8" s="1400">
        <v>67861046</v>
      </c>
      <c r="DR8" s="1400">
        <v>2096477</v>
      </c>
      <c r="DS8" s="1400">
        <v>65764569</v>
      </c>
      <c r="DT8" s="1400"/>
      <c r="DU8" s="1400"/>
      <c r="DV8" s="1400">
        <v>0</v>
      </c>
      <c r="DW8" s="1400"/>
      <c r="DX8" s="1400"/>
      <c r="DY8" s="1400"/>
      <c r="DZ8" s="1400">
        <v>0</v>
      </c>
      <c r="EA8" s="1400">
        <v>0</v>
      </c>
      <c r="EB8" s="1400"/>
      <c r="EC8" s="1400"/>
      <c r="ED8" s="1400">
        <v>0</v>
      </c>
      <c r="EE8" s="1400"/>
      <c r="EF8" s="1400"/>
      <c r="EG8" s="1400">
        <v>0</v>
      </c>
      <c r="EH8" s="1400"/>
      <c r="EI8" s="1400"/>
      <c r="EJ8" s="1400"/>
      <c r="EK8" s="1400">
        <v>0</v>
      </c>
      <c r="EL8" s="1400"/>
      <c r="EM8" s="1400">
        <v>0</v>
      </c>
      <c r="EN8" s="1400"/>
      <c r="EO8" s="1400"/>
      <c r="EP8" s="1400"/>
      <c r="EQ8" s="1400">
        <v>0</v>
      </c>
      <c r="ER8" s="1400"/>
      <c r="ES8" s="1400"/>
      <c r="ET8" s="1400"/>
      <c r="EU8" s="1400">
        <v>0</v>
      </c>
      <c r="EV8" s="1400"/>
      <c r="EW8" s="1400"/>
      <c r="EX8" s="1400"/>
      <c r="EY8" s="1400"/>
      <c r="EZ8" s="1400">
        <v>0</v>
      </c>
      <c r="FA8" s="1400"/>
      <c r="FB8" s="1400">
        <v>0</v>
      </c>
      <c r="FC8" s="1400"/>
      <c r="FD8" s="1400"/>
      <c r="FE8" s="1400"/>
      <c r="FF8" s="1400">
        <v>0</v>
      </c>
      <c r="FG8" s="1400"/>
      <c r="FH8" s="1400"/>
      <c r="FI8" s="1400"/>
      <c r="FJ8" s="1400">
        <v>0</v>
      </c>
      <c r="FK8" s="1400"/>
      <c r="FL8" s="1400"/>
      <c r="FM8" s="1400"/>
      <c r="FN8" s="1400"/>
      <c r="FO8" s="1400">
        <v>0</v>
      </c>
      <c r="FP8" s="1400"/>
      <c r="FQ8" s="1400"/>
      <c r="FR8" s="1400"/>
      <c r="FS8" s="1400"/>
      <c r="FT8" s="1400"/>
      <c r="FU8" s="1400"/>
      <c r="FV8" s="1400"/>
      <c r="FW8" s="1400">
        <v>21203556</v>
      </c>
      <c r="FX8" s="1400">
        <v>15620764</v>
      </c>
      <c r="FY8" s="1400">
        <v>5437224</v>
      </c>
      <c r="FZ8" s="1400">
        <v>145568</v>
      </c>
      <c r="GA8" s="1400"/>
      <c r="GB8" s="1400">
        <v>9595968</v>
      </c>
      <c r="GC8" s="1400"/>
      <c r="GD8" s="1400"/>
      <c r="GE8" s="1400"/>
      <c r="GF8" s="1400">
        <v>99283416</v>
      </c>
      <c r="GG8" s="1194"/>
    </row>
    <row r="9" spans="2:189">
      <c r="B9" s="1196">
        <v>42156</v>
      </c>
      <c r="C9" s="1400"/>
      <c r="D9" s="1400"/>
      <c r="E9" s="1400">
        <v>30499.77</v>
      </c>
      <c r="F9" s="1400"/>
      <c r="G9" s="1400">
        <v>30499.77</v>
      </c>
      <c r="H9" s="1400"/>
      <c r="I9" s="1400"/>
      <c r="J9" s="1400">
        <v>0</v>
      </c>
      <c r="K9" s="1400">
        <v>0</v>
      </c>
      <c r="L9" s="1400"/>
      <c r="M9" s="1400"/>
      <c r="N9" s="1400">
        <v>0</v>
      </c>
      <c r="O9" s="1400"/>
      <c r="P9" s="1400"/>
      <c r="Q9" s="1400">
        <v>0</v>
      </c>
      <c r="R9" s="1400"/>
      <c r="S9" s="1400"/>
      <c r="T9" s="1400"/>
      <c r="U9" s="1400">
        <v>0</v>
      </c>
      <c r="V9" s="1400">
        <v>0</v>
      </c>
      <c r="W9" s="1400"/>
      <c r="X9" s="1400"/>
      <c r="Y9" s="1400"/>
      <c r="Z9" s="1400">
        <v>0</v>
      </c>
      <c r="AA9" s="1400"/>
      <c r="AB9" s="1400"/>
      <c r="AC9" s="1400">
        <v>0</v>
      </c>
      <c r="AD9" s="1400"/>
      <c r="AE9" s="1400"/>
      <c r="AF9" s="1400"/>
      <c r="AG9" s="1400">
        <v>0</v>
      </c>
      <c r="AH9" s="1400"/>
      <c r="AI9" s="1400"/>
      <c r="AJ9" s="1400"/>
      <c r="AK9" s="1400"/>
      <c r="AL9" s="1400">
        <v>0</v>
      </c>
      <c r="AM9" s="1400"/>
      <c r="AN9" s="1400"/>
      <c r="AO9" s="1400"/>
      <c r="AP9" s="1400"/>
      <c r="AQ9" s="1400">
        <v>293177.21871118544</v>
      </c>
      <c r="AR9" s="1400">
        <v>283210.67489377043</v>
      </c>
      <c r="AS9" s="1400">
        <v>9966.5438174150004</v>
      </c>
      <c r="AT9" s="1400">
        <v>9966.5438174150004</v>
      </c>
      <c r="AU9" s="1400"/>
      <c r="AV9" s="1400"/>
      <c r="AW9" s="1400"/>
      <c r="AX9" s="1400"/>
      <c r="AY9" s="1400">
        <v>178712</v>
      </c>
      <c r="AZ9" s="1400">
        <v>178712</v>
      </c>
      <c r="BA9" s="1400">
        <v>178712</v>
      </c>
      <c r="BB9" s="1400"/>
      <c r="BC9" s="1400"/>
      <c r="BD9" s="1400"/>
      <c r="BE9" s="1400">
        <v>0</v>
      </c>
      <c r="BF9" s="1400"/>
      <c r="BG9" s="1400"/>
      <c r="BH9" s="1400"/>
      <c r="BI9" s="1400"/>
      <c r="BJ9" s="1400"/>
      <c r="BK9" s="1400"/>
      <c r="BL9" s="1400">
        <v>0</v>
      </c>
      <c r="BM9" s="1400">
        <v>0</v>
      </c>
      <c r="BN9" s="1400"/>
      <c r="BO9" s="1400"/>
      <c r="BP9" s="1400"/>
      <c r="BQ9" s="1400"/>
      <c r="BR9" s="1400"/>
      <c r="BS9" s="1400"/>
      <c r="BT9" s="1400">
        <v>0</v>
      </c>
      <c r="BU9" s="1400">
        <v>0</v>
      </c>
      <c r="BV9" s="1400"/>
      <c r="BW9" s="1400"/>
      <c r="BX9" s="1400"/>
      <c r="BY9" s="1400"/>
      <c r="BZ9" s="1400">
        <v>0</v>
      </c>
      <c r="CA9" s="1400"/>
      <c r="CB9" s="1400"/>
      <c r="CC9" s="1400"/>
      <c r="CD9" s="1400"/>
      <c r="CE9" s="1400"/>
      <c r="CF9" s="1400"/>
      <c r="CG9" s="1400"/>
      <c r="CH9" s="1400"/>
      <c r="CI9" s="1400"/>
      <c r="CJ9" s="1400"/>
      <c r="CK9" s="1400"/>
      <c r="CL9" s="1400"/>
      <c r="CM9" s="1400"/>
      <c r="CN9" s="1400">
        <v>0</v>
      </c>
      <c r="CO9" s="1400">
        <v>0</v>
      </c>
      <c r="CP9" s="1400"/>
      <c r="CQ9" s="1400"/>
      <c r="CR9" s="1400"/>
      <c r="CS9" s="1400"/>
      <c r="CT9" s="1400"/>
      <c r="CU9" s="1400">
        <v>0</v>
      </c>
      <c r="CV9" s="1400"/>
      <c r="CW9" s="1400"/>
      <c r="CX9" s="1400"/>
      <c r="CY9" s="1400"/>
      <c r="CZ9" s="1400"/>
      <c r="DA9" s="1400"/>
      <c r="DB9" s="1400">
        <v>0</v>
      </c>
      <c r="DC9" s="1400"/>
      <c r="DD9" s="1400"/>
      <c r="DE9" s="1400"/>
      <c r="DF9" s="1400">
        <v>68128225.270000026</v>
      </c>
      <c r="DG9" s="1400">
        <v>0</v>
      </c>
      <c r="DH9" s="1400">
        <v>0</v>
      </c>
      <c r="DI9" s="1400"/>
      <c r="DJ9" s="1400"/>
      <c r="DK9" s="1400">
        <v>0</v>
      </c>
      <c r="DL9" s="1400"/>
      <c r="DM9" s="1400"/>
      <c r="DN9" s="1400">
        <v>0</v>
      </c>
      <c r="DO9" s="1400"/>
      <c r="DP9" s="1400"/>
      <c r="DQ9" s="1400">
        <v>68128225.270000026</v>
      </c>
      <c r="DR9" s="1400">
        <v>2104709.36614786</v>
      </c>
      <c r="DS9" s="1400">
        <v>66023515.903852165</v>
      </c>
      <c r="DT9" s="1400"/>
      <c r="DU9" s="1400"/>
      <c r="DV9" s="1400">
        <v>0</v>
      </c>
      <c r="DW9" s="1400"/>
      <c r="DX9" s="1400"/>
      <c r="DY9" s="1400"/>
      <c r="DZ9" s="1400">
        <v>0</v>
      </c>
      <c r="EA9" s="1400">
        <v>0</v>
      </c>
      <c r="EB9" s="1400"/>
      <c r="EC9" s="1400"/>
      <c r="ED9" s="1400">
        <v>0</v>
      </c>
      <c r="EE9" s="1400"/>
      <c r="EF9" s="1400"/>
      <c r="EG9" s="1400">
        <v>0</v>
      </c>
      <c r="EH9" s="1400"/>
      <c r="EI9" s="1400"/>
      <c r="EJ9" s="1400"/>
      <c r="EK9" s="1400">
        <v>0</v>
      </c>
      <c r="EL9" s="1400"/>
      <c r="EM9" s="1400">
        <v>0</v>
      </c>
      <c r="EN9" s="1400"/>
      <c r="EO9" s="1400"/>
      <c r="EP9" s="1400"/>
      <c r="EQ9" s="1400">
        <v>0</v>
      </c>
      <c r="ER9" s="1400"/>
      <c r="ES9" s="1400"/>
      <c r="ET9" s="1400"/>
      <c r="EU9" s="1400">
        <v>0</v>
      </c>
      <c r="EV9" s="1400"/>
      <c r="EW9" s="1400"/>
      <c r="EX9" s="1400"/>
      <c r="EY9" s="1400"/>
      <c r="EZ9" s="1400">
        <v>0</v>
      </c>
      <c r="FA9" s="1400"/>
      <c r="FB9" s="1400">
        <v>0</v>
      </c>
      <c r="FC9" s="1400"/>
      <c r="FD9" s="1400"/>
      <c r="FE9" s="1400"/>
      <c r="FF9" s="1400">
        <v>0</v>
      </c>
      <c r="FG9" s="1400"/>
      <c r="FH9" s="1400"/>
      <c r="FI9" s="1400"/>
      <c r="FJ9" s="1400">
        <v>0</v>
      </c>
      <c r="FK9" s="1400"/>
      <c r="FL9" s="1400"/>
      <c r="FM9" s="1400"/>
      <c r="FN9" s="1400"/>
      <c r="FO9" s="1400">
        <v>0</v>
      </c>
      <c r="FP9" s="1400"/>
      <c r="FQ9" s="1400"/>
      <c r="FR9" s="1400"/>
      <c r="FS9" s="1400"/>
      <c r="FT9" s="1400"/>
      <c r="FU9" s="1400"/>
      <c r="FV9" s="1400"/>
      <c r="FW9" s="1400">
        <v>21110017.310000002</v>
      </c>
      <c r="FX9" s="1400">
        <v>15615925.450000001</v>
      </c>
      <c r="FY9" s="1400">
        <v>5353295.3099999996</v>
      </c>
      <c r="FZ9" s="1400">
        <v>140796.54999999999</v>
      </c>
      <c r="GA9" s="1400"/>
      <c r="GB9" s="1400">
        <v>9696091.5799999982</v>
      </c>
      <c r="GC9" s="1400"/>
      <c r="GD9" s="1400"/>
      <c r="GE9" s="1400"/>
      <c r="GF9" s="1400">
        <v>99436723.148711205</v>
      </c>
      <c r="GG9" s="1194"/>
    </row>
    <row r="10" spans="2:189">
      <c r="B10" s="1196">
        <v>42186</v>
      </c>
      <c r="C10" s="1400"/>
      <c r="D10" s="1400"/>
      <c r="E10" s="1400">
        <v>1608276</v>
      </c>
      <c r="F10" s="1400"/>
      <c r="G10" s="1400">
        <v>1608276</v>
      </c>
      <c r="H10" s="1400"/>
      <c r="I10" s="1400"/>
      <c r="J10" s="1400">
        <v>0</v>
      </c>
      <c r="K10" s="1400">
        <v>0</v>
      </c>
      <c r="L10" s="1400"/>
      <c r="M10" s="1400"/>
      <c r="N10" s="1400">
        <v>0</v>
      </c>
      <c r="O10" s="1400"/>
      <c r="P10" s="1400"/>
      <c r="Q10" s="1400">
        <v>0</v>
      </c>
      <c r="R10" s="1400"/>
      <c r="S10" s="1400"/>
      <c r="T10" s="1400"/>
      <c r="U10" s="1400">
        <v>0</v>
      </c>
      <c r="V10" s="1400">
        <v>0</v>
      </c>
      <c r="W10" s="1400"/>
      <c r="X10" s="1400"/>
      <c r="Y10" s="1400"/>
      <c r="Z10" s="1400">
        <v>0</v>
      </c>
      <c r="AA10" s="1400"/>
      <c r="AB10" s="1400"/>
      <c r="AC10" s="1400">
        <v>0</v>
      </c>
      <c r="AD10" s="1400"/>
      <c r="AE10" s="1400"/>
      <c r="AF10" s="1400"/>
      <c r="AG10" s="1400">
        <v>0</v>
      </c>
      <c r="AH10" s="1400"/>
      <c r="AI10" s="1400"/>
      <c r="AJ10" s="1400"/>
      <c r="AK10" s="1400"/>
      <c r="AL10" s="1400">
        <v>0</v>
      </c>
      <c r="AM10" s="1400"/>
      <c r="AN10" s="1400"/>
      <c r="AO10" s="1400"/>
      <c r="AP10" s="1400"/>
      <c r="AQ10" s="1400">
        <v>171891</v>
      </c>
      <c r="AR10" s="1400">
        <v>161924</v>
      </c>
      <c r="AS10" s="1400">
        <v>9967</v>
      </c>
      <c r="AT10" s="1400">
        <v>9967</v>
      </c>
      <c r="AU10" s="1400"/>
      <c r="AV10" s="1400"/>
      <c r="AW10" s="1400"/>
      <c r="AX10" s="1400"/>
      <c r="AY10" s="1400">
        <v>178712</v>
      </c>
      <c r="AZ10" s="1400">
        <v>178712</v>
      </c>
      <c r="BA10" s="1400">
        <v>178712</v>
      </c>
      <c r="BB10" s="1400"/>
      <c r="BC10" s="1400"/>
      <c r="BD10" s="1400"/>
      <c r="BE10" s="1400">
        <v>0</v>
      </c>
      <c r="BF10" s="1400"/>
      <c r="BG10" s="1400"/>
      <c r="BH10" s="1400"/>
      <c r="BI10" s="1400"/>
      <c r="BJ10" s="1400"/>
      <c r="BK10" s="1400"/>
      <c r="BL10" s="1400">
        <v>0</v>
      </c>
      <c r="BM10" s="1400">
        <v>0</v>
      </c>
      <c r="BN10" s="1400"/>
      <c r="BO10" s="1400"/>
      <c r="BP10" s="1400"/>
      <c r="BQ10" s="1400"/>
      <c r="BR10" s="1400"/>
      <c r="BS10" s="1400"/>
      <c r="BT10" s="1400">
        <v>0</v>
      </c>
      <c r="BU10" s="1400">
        <v>0</v>
      </c>
      <c r="BV10" s="1400"/>
      <c r="BW10" s="1400"/>
      <c r="BX10" s="1400"/>
      <c r="BY10" s="1400"/>
      <c r="BZ10" s="1400">
        <v>0</v>
      </c>
      <c r="CA10" s="1400"/>
      <c r="CB10" s="1400"/>
      <c r="CC10" s="1400"/>
      <c r="CD10" s="1400"/>
      <c r="CE10" s="1400"/>
      <c r="CF10" s="1400"/>
      <c r="CG10" s="1400"/>
      <c r="CH10" s="1400"/>
      <c r="CI10" s="1400"/>
      <c r="CJ10" s="1400"/>
      <c r="CK10" s="1400"/>
      <c r="CL10" s="1400"/>
      <c r="CM10" s="1400"/>
      <c r="CN10" s="1400">
        <v>0</v>
      </c>
      <c r="CO10" s="1400">
        <v>0</v>
      </c>
      <c r="CP10" s="1400"/>
      <c r="CQ10" s="1400"/>
      <c r="CR10" s="1400"/>
      <c r="CS10" s="1400"/>
      <c r="CT10" s="1400"/>
      <c r="CU10" s="1400">
        <v>0</v>
      </c>
      <c r="CV10" s="1400"/>
      <c r="CW10" s="1400"/>
      <c r="CX10" s="1400"/>
      <c r="CY10" s="1400"/>
      <c r="CZ10" s="1400"/>
      <c r="DA10" s="1400"/>
      <c r="DB10" s="1400">
        <v>0</v>
      </c>
      <c r="DC10" s="1400"/>
      <c r="DD10" s="1400"/>
      <c r="DE10" s="1400"/>
      <c r="DF10" s="1400">
        <v>67788295</v>
      </c>
      <c r="DG10" s="1400">
        <v>0</v>
      </c>
      <c r="DH10" s="1400">
        <v>0</v>
      </c>
      <c r="DI10" s="1400"/>
      <c r="DJ10" s="1400"/>
      <c r="DK10" s="1400">
        <v>0</v>
      </c>
      <c r="DL10" s="1400"/>
      <c r="DM10" s="1400"/>
      <c r="DN10" s="1400">
        <v>0</v>
      </c>
      <c r="DO10" s="1400"/>
      <c r="DP10" s="1400"/>
      <c r="DQ10" s="1400">
        <v>67788295</v>
      </c>
      <c r="DR10" s="1400">
        <v>2094235</v>
      </c>
      <c r="DS10" s="1400">
        <v>65694060</v>
      </c>
      <c r="DT10" s="1400"/>
      <c r="DU10" s="1400"/>
      <c r="DV10" s="1400">
        <v>0</v>
      </c>
      <c r="DW10" s="1400"/>
      <c r="DX10" s="1400"/>
      <c r="DY10" s="1400"/>
      <c r="DZ10" s="1400">
        <v>0</v>
      </c>
      <c r="EA10" s="1400">
        <v>0</v>
      </c>
      <c r="EB10" s="1400"/>
      <c r="EC10" s="1400"/>
      <c r="ED10" s="1400">
        <v>0</v>
      </c>
      <c r="EE10" s="1400"/>
      <c r="EF10" s="1400"/>
      <c r="EG10" s="1400">
        <v>0</v>
      </c>
      <c r="EH10" s="1400"/>
      <c r="EI10" s="1400"/>
      <c r="EJ10" s="1400"/>
      <c r="EK10" s="1400">
        <v>0</v>
      </c>
      <c r="EL10" s="1400"/>
      <c r="EM10" s="1400">
        <v>0</v>
      </c>
      <c r="EN10" s="1400"/>
      <c r="EO10" s="1400"/>
      <c r="EP10" s="1400"/>
      <c r="EQ10" s="1400">
        <v>0</v>
      </c>
      <c r="ER10" s="1400"/>
      <c r="ES10" s="1400"/>
      <c r="ET10" s="1400"/>
      <c r="EU10" s="1400">
        <v>0</v>
      </c>
      <c r="EV10" s="1400"/>
      <c r="EW10" s="1400"/>
      <c r="EX10" s="1400"/>
      <c r="EY10" s="1400"/>
      <c r="EZ10" s="1400">
        <v>0</v>
      </c>
      <c r="FA10" s="1400"/>
      <c r="FB10" s="1400">
        <v>0</v>
      </c>
      <c r="FC10" s="1400"/>
      <c r="FD10" s="1400"/>
      <c r="FE10" s="1400"/>
      <c r="FF10" s="1400">
        <v>0</v>
      </c>
      <c r="FG10" s="1400"/>
      <c r="FH10" s="1400"/>
      <c r="FI10" s="1400"/>
      <c r="FJ10" s="1400">
        <v>0</v>
      </c>
      <c r="FK10" s="1400"/>
      <c r="FL10" s="1400"/>
      <c r="FM10" s="1400"/>
      <c r="FN10" s="1400"/>
      <c r="FO10" s="1400">
        <v>0</v>
      </c>
      <c r="FP10" s="1400"/>
      <c r="FQ10" s="1400"/>
      <c r="FR10" s="1400"/>
      <c r="FS10" s="1400"/>
      <c r="FT10" s="1400"/>
      <c r="FU10" s="1400"/>
      <c r="FV10" s="1400"/>
      <c r="FW10" s="1400">
        <v>21027278</v>
      </c>
      <c r="FX10" s="1400">
        <v>15611086</v>
      </c>
      <c r="FY10" s="1400">
        <v>5266609</v>
      </c>
      <c r="FZ10" s="1400">
        <v>149583</v>
      </c>
      <c r="GA10" s="1400"/>
      <c r="GB10" s="1400">
        <v>9201031</v>
      </c>
      <c r="GC10" s="1400"/>
      <c r="GD10" s="1400"/>
      <c r="GE10" s="1400"/>
      <c r="GF10" s="1400">
        <v>99975483</v>
      </c>
      <c r="GG10" s="1194"/>
    </row>
    <row r="11" spans="2:189">
      <c r="B11" s="1196">
        <v>42217</v>
      </c>
      <c r="C11" s="1400"/>
      <c r="D11" s="1400"/>
      <c r="E11" s="1400">
        <v>1770091</v>
      </c>
      <c r="F11" s="1400"/>
      <c r="G11" s="1400">
        <v>1770091</v>
      </c>
      <c r="H11" s="1400"/>
      <c r="I11" s="1400"/>
      <c r="J11" s="1400">
        <v>0</v>
      </c>
      <c r="K11" s="1400">
        <v>0</v>
      </c>
      <c r="L11" s="1400"/>
      <c r="M11" s="1400"/>
      <c r="N11" s="1400">
        <v>0</v>
      </c>
      <c r="O11" s="1400"/>
      <c r="P11" s="1400"/>
      <c r="Q11" s="1400">
        <v>0</v>
      </c>
      <c r="R11" s="1400"/>
      <c r="S11" s="1400"/>
      <c r="T11" s="1400"/>
      <c r="U11" s="1400">
        <v>0</v>
      </c>
      <c r="V11" s="1400">
        <v>0</v>
      </c>
      <c r="W11" s="1400"/>
      <c r="X11" s="1400"/>
      <c r="Y11" s="1400"/>
      <c r="Z11" s="1400">
        <v>0</v>
      </c>
      <c r="AA11" s="1400"/>
      <c r="AB11" s="1400"/>
      <c r="AC11" s="1400">
        <v>0</v>
      </c>
      <c r="AD11" s="1400"/>
      <c r="AE11" s="1400"/>
      <c r="AF11" s="1400"/>
      <c r="AG11" s="1400">
        <v>0</v>
      </c>
      <c r="AH11" s="1400"/>
      <c r="AI11" s="1400"/>
      <c r="AJ11" s="1400"/>
      <c r="AK11" s="1400"/>
      <c r="AL11" s="1400">
        <v>0</v>
      </c>
      <c r="AM11" s="1400"/>
      <c r="AN11" s="1400"/>
      <c r="AO11" s="1400"/>
      <c r="AP11" s="1400"/>
      <c r="AQ11" s="1400">
        <v>81208</v>
      </c>
      <c r="AR11" s="1400">
        <v>71241</v>
      </c>
      <c r="AS11" s="1400">
        <v>9967</v>
      </c>
      <c r="AT11" s="1400">
        <v>9967</v>
      </c>
      <c r="AU11" s="1400"/>
      <c r="AV11" s="1400"/>
      <c r="AW11" s="1400"/>
      <c r="AX11" s="1400"/>
      <c r="AY11" s="1400">
        <v>178712</v>
      </c>
      <c r="AZ11" s="1400">
        <v>178712</v>
      </c>
      <c r="BA11" s="1400">
        <v>178712</v>
      </c>
      <c r="BB11" s="1400"/>
      <c r="BC11" s="1400"/>
      <c r="BD11" s="1400"/>
      <c r="BE11" s="1400">
        <v>0</v>
      </c>
      <c r="BF11" s="1400"/>
      <c r="BG11" s="1400"/>
      <c r="BH11" s="1400"/>
      <c r="BI11" s="1400"/>
      <c r="BJ11" s="1400"/>
      <c r="BK11" s="1400"/>
      <c r="BL11" s="1400">
        <v>0</v>
      </c>
      <c r="BM11" s="1400">
        <v>0</v>
      </c>
      <c r="BN11" s="1400"/>
      <c r="BO11" s="1400"/>
      <c r="BP11" s="1400"/>
      <c r="BQ11" s="1400"/>
      <c r="BR11" s="1400"/>
      <c r="BS11" s="1400"/>
      <c r="BT11" s="1400">
        <v>0</v>
      </c>
      <c r="BU11" s="1400">
        <v>0</v>
      </c>
      <c r="BV11" s="1400"/>
      <c r="BW11" s="1400"/>
      <c r="BX11" s="1400"/>
      <c r="BY11" s="1400"/>
      <c r="BZ11" s="1400">
        <v>0</v>
      </c>
      <c r="CA11" s="1400"/>
      <c r="CB11" s="1400"/>
      <c r="CC11" s="1400"/>
      <c r="CD11" s="1400"/>
      <c r="CE11" s="1400"/>
      <c r="CF11" s="1400"/>
      <c r="CG11" s="1400"/>
      <c r="CH11" s="1400"/>
      <c r="CI11" s="1400"/>
      <c r="CJ11" s="1400"/>
      <c r="CK11" s="1400"/>
      <c r="CL11" s="1400"/>
      <c r="CM11" s="1400"/>
      <c r="CN11" s="1400">
        <v>0</v>
      </c>
      <c r="CO11" s="1400">
        <v>0</v>
      </c>
      <c r="CP11" s="1400"/>
      <c r="CQ11" s="1400"/>
      <c r="CR11" s="1400"/>
      <c r="CS11" s="1400"/>
      <c r="CT11" s="1400"/>
      <c r="CU11" s="1400">
        <v>0</v>
      </c>
      <c r="CV11" s="1400"/>
      <c r="CW11" s="1400"/>
      <c r="CX11" s="1400"/>
      <c r="CY11" s="1400"/>
      <c r="CZ11" s="1400"/>
      <c r="DA11" s="1400"/>
      <c r="DB11" s="1400">
        <v>0</v>
      </c>
      <c r="DC11" s="1400"/>
      <c r="DD11" s="1400"/>
      <c r="DE11" s="1400"/>
      <c r="DF11" s="1400">
        <v>60008121</v>
      </c>
      <c r="DG11" s="1400">
        <v>0</v>
      </c>
      <c r="DH11" s="1400">
        <v>0</v>
      </c>
      <c r="DI11" s="1400"/>
      <c r="DJ11" s="1400"/>
      <c r="DK11" s="1400">
        <v>0</v>
      </c>
      <c r="DL11" s="1400"/>
      <c r="DM11" s="1400"/>
      <c r="DN11" s="1400">
        <v>0</v>
      </c>
      <c r="DO11" s="1400"/>
      <c r="DP11" s="1400"/>
      <c r="DQ11" s="1400">
        <v>60008121</v>
      </c>
      <c r="DR11" s="1400">
        <v>1854508</v>
      </c>
      <c r="DS11" s="1400">
        <v>58153613</v>
      </c>
      <c r="DT11" s="1400"/>
      <c r="DU11" s="1400"/>
      <c r="DV11" s="1400">
        <v>0</v>
      </c>
      <c r="DW11" s="1400"/>
      <c r="DX11" s="1400"/>
      <c r="DY11" s="1400"/>
      <c r="DZ11" s="1400">
        <v>0</v>
      </c>
      <c r="EA11" s="1400">
        <v>0</v>
      </c>
      <c r="EB11" s="1400"/>
      <c r="EC11" s="1400"/>
      <c r="ED11" s="1400">
        <v>0</v>
      </c>
      <c r="EE11" s="1400"/>
      <c r="EF11" s="1400"/>
      <c r="EG11" s="1400">
        <v>0</v>
      </c>
      <c r="EH11" s="1400"/>
      <c r="EI11" s="1400"/>
      <c r="EJ11" s="1400"/>
      <c r="EK11" s="1400">
        <v>0</v>
      </c>
      <c r="EL11" s="1400"/>
      <c r="EM11" s="1400">
        <v>0</v>
      </c>
      <c r="EN11" s="1400"/>
      <c r="EO11" s="1400"/>
      <c r="EP11" s="1400"/>
      <c r="EQ11" s="1400">
        <v>0</v>
      </c>
      <c r="ER11" s="1400"/>
      <c r="ES11" s="1400"/>
      <c r="ET11" s="1400"/>
      <c r="EU11" s="1400">
        <v>0</v>
      </c>
      <c r="EV11" s="1400"/>
      <c r="EW11" s="1400"/>
      <c r="EX11" s="1400"/>
      <c r="EY11" s="1400"/>
      <c r="EZ11" s="1400">
        <v>0</v>
      </c>
      <c r="FA11" s="1400"/>
      <c r="FB11" s="1400">
        <v>0</v>
      </c>
      <c r="FC11" s="1400"/>
      <c r="FD11" s="1400"/>
      <c r="FE11" s="1400"/>
      <c r="FF11" s="1400">
        <v>0</v>
      </c>
      <c r="FG11" s="1400"/>
      <c r="FH11" s="1400"/>
      <c r="FI11" s="1400"/>
      <c r="FJ11" s="1400">
        <v>0</v>
      </c>
      <c r="FK11" s="1400"/>
      <c r="FL11" s="1400"/>
      <c r="FM11" s="1400"/>
      <c r="FN11" s="1400"/>
      <c r="FO11" s="1400">
        <v>0</v>
      </c>
      <c r="FP11" s="1400"/>
      <c r="FQ11" s="1400"/>
      <c r="FR11" s="1400"/>
      <c r="FS11" s="1400"/>
      <c r="FT11" s="1400"/>
      <c r="FU11" s="1400"/>
      <c r="FV11" s="1400"/>
      <c r="FW11" s="1400">
        <v>28086409</v>
      </c>
      <c r="FX11" s="1400">
        <v>22806247</v>
      </c>
      <c r="FY11" s="1400">
        <v>5144137</v>
      </c>
      <c r="FZ11" s="1400">
        <v>136025</v>
      </c>
      <c r="GA11" s="1400"/>
      <c r="GB11" s="1400">
        <v>9268429</v>
      </c>
      <c r="GC11" s="1400"/>
      <c r="GD11" s="1400"/>
      <c r="GE11" s="1400"/>
      <c r="GF11" s="1400">
        <v>99392970</v>
      </c>
      <c r="GG11" s="1194"/>
    </row>
    <row r="12" spans="2:189">
      <c r="B12" s="1196">
        <v>42248</v>
      </c>
      <c r="C12" s="1400"/>
      <c r="D12" s="1400"/>
      <c r="E12" s="1400">
        <v>2221054</v>
      </c>
      <c r="F12" s="1400"/>
      <c r="G12" s="1400">
        <v>2221054</v>
      </c>
      <c r="H12" s="1400"/>
      <c r="I12" s="1400"/>
      <c r="J12" s="1400">
        <v>0</v>
      </c>
      <c r="K12" s="1400">
        <v>0</v>
      </c>
      <c r="L12" s="1400"/>
      <c r="M12" s="1400"/>
      <c r="N12" s="1400">
        <v>0</v>
      </c>
      <c r="O12" s="1400"/>
      <c r="P12" s="1400"/>
      <c r="Q12" s="1400">
        <v>0</v>
      </c>
      <c r="R12" s="1400"/>
      <c r="S12" s="1400"/>
      <c r="T12" s="1400"/>
      <c r="U12" s="1400">
        <v>0</v>
      </c>
      <c r="V12" s="1400">
        <v>0</v>
      </c>
      <c r="W12" s="1400"/>
      <c r="X12" s="1400"/>
      <c r="Y12" s="1400"/>
      <c r="Z12" s="1400">
        <v>0</v>
      </c>
      <c r="AA12" s="1400"/>
      <c r="AB12" s="1400"/>
      <c r="AC12" s="1400">
        <v>0</v>
      </c>
      <c r="AD12" s="1400"/>
      <c r="AE12" s="1400"/>
      <c r="AF12" s="1400"/>
      <c r="AG12" s="1400">
        <v>0</v>
      </c>
      <c r="AH12" s="1400"/>
      <c r="AI12" s="1400"/>
      <c r="AJ12" s="1400"/>
      <c r="AK12" s="1400"/>
      <c r="AL12" s="1400">
        <v>0</v>
      </c>
      <c r="AM12" s="1400"/>
      <c r="AN12" s="1400"/>
      <c r="AO12" s="1400"/>
      <c r="AP12" s="1400"/>
      <c r="AQ12" s="1400">
        <v>96306</v>
      </c>
      <c r="AR12" s="1400">
        <v>92945</v>
      </c>
      <c r="AS12" s="1400">
        <v>3361</v>
      </c>
      <c r="AT12" s="1400">
        <v>3361</v>
      </c>
      <c r="AU12" s="1400"/>
      <c r="AV12" s="1400"/>
      <c r="AW12" s="1400"/>
      <c r="AX12" s="1400"/>
      <c r="AY12" s="1400">
        <v>184216</v>
      </c>
      <c r="AZ12" s="1400">
        <v>184216</v>
      </c>
      <c r="BA12" s="1400">
        <v>184216</v>
      </c>
      <c r="BB12" s="1400"/>
      <c r="BC12" s="1400"/>
      <c r="BD12" s="1400"/>
      <c r="BE12" s="1400">
        <v>0</v>
      </c>
      <c r="BF12" s="1400"/>
      <c r="BG12" s="1400"/>
      <c r="BH12" s="1400"/>
      <c r="BI12" s="1400"/>
      <c r="BJ12" s="1400"/>
      <c r="BK12" s="1400"/>
      <c r="BL12" s="1400">
        <v>0</v>
      </c>
      <c r="BM12" s="1400">
        <v>0</v>
      </c>
      <c r="BN12" s="1400"/>
      <c r="BO12" s="1400"/>
      <c r="BP12" s="1400"/>
      <c r="BQ12" s="1400"/>
      <c r="BR12" s="1400"/>
      <c r="BS12" s="1400"/>
      <c r="BT12" s="1400">
        <v>0</v>
      </c>
      <c r="BU12" s="1400">
        <v>0</v>
      </c>
      <c r="BV12" s="1400"/>
      <c r="BW12" s="1400"/>
      <c r="BX12" s="1400"/>
      <c r="BY12" s="1400"/>
      <c r="BZ12" s="1400">
        <v>0</v>
      </c>
      <c r="CA12" s="1400"/>
      <c r="CB12" s="1400"/>
      <c r="CC12" s="1400"/>
      <c r="CD12" s="1400"/>
      <c r="CE12" s="1400"/>
      <c r="CF12" s="1400"/>
      <c r="CG12" s="1400"/>
      <c r="CH12" s="1400"/>
      <c r="CI12" s="1400"/>
      <c r="CJ12" s="1400"/>
      <c r="CK12" s="1400"/>
      <c r="CL12" s="1400"/>
      <c r="CM12" s="1400"/>
      <c r="CN12" s="1400">
        <v>0</v>
      </c>
      <c r="CO12" s="1400">
        <v>0</v>
      </c>
      <c r="CP12" s="1400"/>
      <c r="CQ12" s="1400"/>
      <c r="CR12" s="1400"/>
      <c r="CS12" s="1400"/>
      <c r="CT12" s="1400"/>
      <c r="CU12" s="1400">
        <v>0</v>
      </c>
      <c r="CV12" s="1400"/>
      <c r="CW12" s="1400"/>
      <c r="CX12" s="1400"/>
      <c r="CY12" s="1400"/>
      <c r="CZ12" s="1400"/>
      <c r="DA12" s="1400"/>
      <c r="DB12" s="1400">
        <v>0</v>
      </c>
      <c r="DC12" s="1400"/>
      <c r="DD12" s="1400"/>
      <c r="DE12" s="1400"/>
      <c r="DF12" s="1400">
        <v>59184587</v>
      </c>
      <c r="DG12" s="1400">
        <v>0</v>
      </c>
      <c r="DH12" s="1400">
        <v>0</v>
      </c>
      <c r="DI12" s="1400"/>
      <c r="DJ12" s="1400"/>
      <c r="DK12" s="1400">
        <v>0</v>
      </c>
      <c r="DL12" s="1400"/>
      <c r="DM12" s="1400"/>
      <c r="DN12" s="1400">
        <v>0</v>
      </c>
      <c r="DO12" s="1400"/>
      <c r="DP12" s="1400"/>
      <c r="DQ12" s="1400">
        <v>59184587</v>
      </c>
      <c r="DR12" s="1400">
        <v>1829303</v>
      </c>
      <c r="DS12" s="1400">
        <v>57355284</v>
      </c>
      <c r="DT12" s="1400"/>
      <c r="DU12" s="1400"/>
      <c r="DV12" s="1400">
        <v>0</v>
      </c>
      <c r="DW12" s="1400"/>
      <c r="DX12" s="1400"/>
      <c r="DY12" s="1400"/>
      <c r="DZ12" s="1400">
        <v>0</v>
      </c>
      <c r="EA12" s="1400">
        <v>0</v>
      </c>
      <c r="EB12" s="1400"/>
      <c r="EC12" s="1400"/>
      <c r="ED12" s="1400">
        <v>0</v>
      </c>
      <c r="EE12" s="1400"/>
      <c r="EF12" s="1400"/>
      <c r="EG12" s="1400">
        <v>0</v>
      </c>
      <c r="EH12" s="1400"/>
      <c r="EI12" s="1400"/>
      <c r="EJ12" s="1400"/>
      <c r="EK12" s="1400">
        <v>0</v>
      </c>
      <c r="EL12" s="1400"/>
      <c r="EM12" s="1400">
        <v>0</v>
      </c>
      <c r="EN12" s="1400"/>
      <c r="EO12" s="1400"/>
      <c r="EP12" s="1400"/>
      <c r="EQ12" s="1400">
        <v>0</v>
      </c>
      <c r="ER12" s="1400"/>
      <c r="ES12" s="1400"/>
      <c r="ET12" s="1400"/>
      <c r="EU12" s="1400">
        <v>0</v>
      </c>
      <c r="EV12" s="1400"/>
      <c r="EW12" s="1400"/>
      <c r="EX12" s="1400"/>
      <c r="EY12" s="1400"/>
      <c r="EZ12" s="1400">
        <v>0</v>
      </c>
      <c r="FA12" s="1400"/>
      <c r="FB12" s="1400">
        <v>0</v>
      </c>
      <c r="FC12" s="1400"/>
      <c r="FD12" s="1400"/>
      <c r="FE12" s="1400"/>
      <c r="FF12" s="1400">
        <v>0</v>
      </c>
      <c r="FG12" s="1400"/>
      <c r="FH12" s="1400"/>
      <c r="FI12" s="1400"/>
      <c r="FJ12" s="1400">
        <v>0</v>
      </c>
      <c r="FK12" s="1400"/>
      <c r="FL12" s="1400"/>
      <c r="FM12" s="1400"/>
      <c r="FN12" s="1400"/>
      <c r="FO12" s="1400">
        <v>0</v>
      </c>
      <c r="FP12" s="1400"/>
      <c r="FQ12" s="1400"/>
      <c r="FR12" s="1400"/>
      <c r="FS12" s="1400"/>
      <c r="FT12" s="1400"/>
      <c r="FU12" s="1400"/>
      <c r="FV12" s="1400"/>
      <c r="FW12" s="1400">
        <v>27953848</v>
      </c>
      <c r="FX12" s="1400">
        <v>22801469</v>
      </c>
      <c r="FY12" s="1400">
        <v>5024425</v>
      </c>
      <c r="FZ12" s="1400">
        <v>127954</v>
      </c>
      <c r="GA12" s="1400"/>
      <c r="GB12" s="1400">
        <v>9225666</v>
      </c>
      <c r="GC12" s="1400"/>
      <c r="GD12" s="1400"/>
      <c r="GE12" s="1400"/>
      <c r="GF12" s="1400">
        <v>98865677</v>
      </c>
      <c r="GG12" s="1194"/>
    </row>
    <row r="13" spans="2:189">
      <c r="B13" s="1196">
        <v>42278</v>
      </c>
      <c r="C13" s="1400"/>
      <c r="D13" s="1400"/>
      <c r="E13" s="1400">
        <v>2118218.14</v>
      </c>
      <c r="F13" s="1400"/>
      <c r="G13" s="1400">
        <v>2118218.14</v>
      </c>
      <c r="H13" s="1400"/>
      <c r="I13" s="1400"/>
      <c r="J13" s="1400">
        <v>0</v>
      </c>
      <c r="K13" s="1400">
        <v>0</v>
      </c>
      <c r="L13" s="1400"/>
      <c r="M13" s="1400"/>
      <c r="N13" s="1400">
        <v>0</v>
      </c>
      <c r="O13" s="1400"/>
      <c r="P13" s="1400"/>
      <c r="Q13" s="1400">
        <v>0</v>
      </c>
      <c r="R13" s="1400"/>
      <c r="S13" s="1400"/>
      <c r="T13" s="1400"/>
      <c r="U13" s="1400">
        <v>0</v>
      </c>
      <c r="V13" s="1400">
        <v>0</v>
      </c>
      <c r="W13" s="1400"/>
      <c r="X13" s="1400"/>
      <c r="Y13" s="1400"/>
      <c r="Z13" s="1400">
        <v>0</v>
      </c>
      <c r="AA13" s="1400"/>
      <c r="AB13" s="1400"/>
      <c r="AC13" s="1400">
        <v>0</v>
      </c>
      <c r="AD13" s="1400"/>
      <c r="AE13" s="1400"/>
      <c r="AF13" s="1400"/>
      <c r="AG13" s="1400">
        <v>0</v>
      </c>
      <c r="AH13" s="1400"/>
      <c r="AI13" s="1400"/>
      <c r="AJ13" s="1400"/>
      <c r="AK13" s="1400"/>
      <c r="AL13" s="1400">
        <v>0</v>
      </c>
      <c r="AM13" s="1400"/>
      <c r="AN13" s="1400"/>
      <c r="AO13" s="1400"/>
      <c r="AP13" s="1400"/>
      <c r="AQ13" s="1400">
        <v>103504.52</v>
      </c>
      <c r="AR13" s="1400">
        <v>100143.52</v>
      </c>
      <c r="AS13" s="1400">
        <v>3361</v>
      </c>
      <c r="AT13" s="1400">
        <v>3361</v>
      </c>
      <c r="AU13" s="1400"/>
      <c r="AV13" s="1400"/>
      <c r="AW13" s="1400"/>
      <c r="AX13" s="1400"/>
      <c r="AY13" s="1400">
        <v>184215.65</v>
      </c>
      <c r="AZ13" s="1400">
        <v>184215.65</v>
      </c>
      <c r="BA13" s="1400">
        <v>184215.65</v>
      </c>
      <c r="BB13" s="1400"/>
      <c r="BC13" s="1400"/>
      <c r="BD13" s="1400"/>
      <c r="BE13" s="1400">
        <v>0</v>
      </c>
      <c r="BF13" s="1400"/>
      <c r="BG13" s="1400"/>
      <c r="BH13" s="1400"/>
      <c r="BI13" s="1400"/>
      <c r="BJ13" s="1400"/>
      <c r="BK13" s="1400"/>
      <c r="BL13" s="1400">
        <v>0</v>
      </c>
      <c r="BM13" s="1400">
        <v>0</v>
      </c>
      <c r="BN13" s="1400"/>
      <c r="BO13" s="1400"/>
      <c r="BP13" s="1400"/>
      <c r="BQ13" s="1400"/>
      <c r="BR13" s="1400"/>
      <c r="BS13" s="1400"/>
      <c r="BT13" s="1400">
        <v>0</v>
      </c>
      <c r="BU13" s="1400">
        <v>0</v>
      </c>
      <c r="BV13" s="1400"/>
      <c r="BW13" s="1400"/>
      <c r="BX13" s="1400"/>
      <c r="BY13" s="1400"/>
      <c r="BZ13" s="1400">
        <v>0</v>
      </c>
      <c r="CA13" s="1400"/>
      <c r="CB13" s="1400"/>
      <c r="CC13" s="1400"/>
      <c r="CD13" s="1400"/>
      <c r="CE13" s="1400"/>
      <c r="CF13" s="1400"/>
      <c r="CG13" s="1400"/>
      <c r="CH13" s="1400"/>
      <c r="CI13" s="1400"/>
      <c r="CJ13" s="1400"/>
      <c r="CK13" s="1400"/>
      <c r="CL13" s="1400"/>
      <c r="CM13" s="1400"/>
      <c r="CN13" s="1400">
        <v>0</v>
      </c>
      <c r="CO13" s="1400">
        <v>0</v>
      </c>
      <c r="CP13" s="1400"/>
      <c r="CQ13" s="1400"/>
      <c r="CR13" s="1400"/>
      <c r="CS13" s="1400"/>
      <c r="CT13" s="1400"/>
      <c r="CU13" s="1400">
        <v>0</v>
      </c>
      <c r="CV13" s="1400"/>
      <c r="CW13" s="1400"/>
      <c r="CX13" s="1400"/>
      <c r="CY13" s="1400"/>
      <c r="CZ13" s="1400"/>
      <c r="DA13" s="1400"/>
      <c r="DB13" s="1400">
        <v>0</v>
      </c>
      <c r="DC13" s="1400"/>
      <c r="DD13" s="1400"/>
      <c r="DE13" s="1400"/>
      <c r="DF13" s="1400">
        <v>59424876.564292513</v>
      </c>
      <c r="DG13" s="1400">
        <v>0</v>
      </c>
      <c r="DH13" s="1400">
        <v>0</v>
      </c>
      <c r="DI13" s="1400"/>
      <c r="DJ13" s="1400"/>
      <c r="DK13" s="1400">
        <v>0</v>
      </c>
      <c r="DL13" s="1400"/>
      <c r="DM13" s="1400"/>
      <c r="DN13" s="1400">
        <v>0</v>
      </c>
      <c r="DO13" s="1400"/>
      <c r="DP13" s="1400"/>
      <c r="DQ13" s="1400">
        <v>59424876.564292513</v>
      </c>
      <c r="DR13" s="1400">
        <v>1836706.7783332467</v>
      </c>
      <c r="DS13" s="1400">
        <v>57588169.785959266</v>
      </c>
      <c r="DT13" s="1400"/>
      <c r="DU13" s="1400"/>
      <c r="DV13" s="1400">
        <v>0</v>
      </c>
      <c r="DW13" s="1400"/>
      <c r="DX13" s="1400"/>
      <c r="DY13" s="1400"/>
      <c r="DZ13" s="1400">
        <v>0</v>
      </c>
      <c r="EA13" s="1400">
        <v>0</v>
      </c>
      <c r="EB13" s="1400"/>
      <c r="EC13" s="1400"/>
      <c r="ED13" s="1400">
        <v>0</v>
      </c>
      <c r="EE13" s="1400"/>
      <c r="EF13" s="1400"/>
      <c r="EG13" s="1400">
        <v>0</v>
      </c>
      <c r="EH13" s="1400"/>
      <c r="EI13" s="1400"/>
      <c r="EJ13" s="1400"/>
      <c r="EK13" s="1400">
        <v>0</v>
      </c>
      <c r="EL13" s="1400"/>
      <c r="EM13" s="1400">
        <v>0</v>
      </c>
      <c r="EN13" s="1400"/>
      <c r="EO13" s="1400"/>
      <c r="EP13" s="1400"/>
      <c r="EQ13" s="1400">
        <v>0</v>
      </c>
      <c r="ER13" s="1400"/>
      <c r="ES13" s="1400"/>
      <c r="ET13" s="1400"/>
      <c r="EU13" s="1400">
        <v>0</v>
      </c>
      <c r="EV13" s="1400"/>
      <c r="EW13" s="1400"/>
      <c r="EX13" s="1400"/>
      <c r="EY13" s="1400"/>
      <c r="EZ13" s="1400">
        <v>0</v>
      </c>
      <c r="FA13" s="1400"/>
      <c r="FB13" s="1400">
        <v>0</v>
      </c>
      <c r="FC13" s="1400"/>
      <c r="FD13" s="1400"/>
      <c r="FE13" s="1400"/>
      <c r="FF13" s="1400">
        <v>0</v>
      </c>
      <c r="FG13" s="1400"/>
      <c r="FH13" s="1400"/>
      <c r="FI13" s="1400"/>
      <c r="FJ13" s="1400">
        <v>0</v>
      </c>
      <c r="FK13" s="1400"/>
      <c r="FL13" s="1400"/>
      <c r="FM13" s="1400"/>
      <c r="FN13" s="1400"/>
      <c r="FO13" s="1400">
        <v>0</v>
      </c>
      <c r="FP13" s="1400"/>
      <c r="FQ13" s="1400"/>
      <c r="FR13" s="1400"/>
      <c r="FS13" s="1400"/>
      <c r="FT13" s="1400"/>
      <c r="FU13" s="1400"/>
      <c r="FV13" s="1400"/>
      <c r="FW13" s="1400">
        <v>27821287.289999999</v>
      </c>
      <c r="FX13" s="1400">
        <v>22796691.530000001</v>
      </c>
      <c r="FY13" s="1400">
        <v>4904713.9099999983</v>
      </c>
      <c r="FZ13" s="1400">
        <v>119881.84999999992</v>
      </c>
      <c r="GA13" s="1400"/>
      <c r="GB13" s="1400">
        <v>9101265.959499998</v>
      </c>
      <c r="GC13" s="1400"/>
      <c r="GD13" s="1400"/>
      <c r="GE13" s="1400"/>
      <c r="GF13" s="1400">
        <v>98753368.123792514</v>
      </c>
      <c r="GG13" s="1194"/>
    </row>
    <row r="14" spans="2:189">
      <c r="B14" s="1196">
        <v>42309</v>
      </c>
      <c r="C14" s="1400"/>
      <c r="D14" s="1400"/>
      <c r="E14" s="1400">
        <v>2043128.45</v>
      </c>
      <c r="F14" s="1400"/>
      <c r="G14" s="1400">
        <v>2043128.45</v>
      </c>
      <c r="H14" s="1400"/>
      <c r="I14" s="1400"/>
      <c r="J14" s="1400">
        <v>0</v>
      </c>
      <c r="K14" s="1400">
        <v>0</v>
      </c>
      <c r="L14" s="1400"/>
      <c r="M14" s="1400"/>
      <c r="N14" s="1400">
        <v>0</v>
      </c>
      <c r="O14" s="1400"/>
      <c r="P14" s="1400"/>
      <c r="Q14" s="1400">
        <v>0</v>
      </c>
      <c r="R14" s="1400"/>
      <c r="S14" s="1400"/>
      <c r="T14" s="1400"/>
      <c r="U14" s="1400">
        <v>0</v>
      </c>
      <c r="V14" s="1400">
        <v>0</v>
      </c>
      <c r="W14" s="1400"/>
      <c r="X14" s="1400"/>
      <c r="Y14" s="1400"/>
      <c r="Z14" s="1400">
        <v>0</v>
      </c>
      <c r="AA14" s="1400"/>
      <c r="AB14" s="1400"/>
      <c r="AC14" s="1400">
        <v>0</v>
      </c>
      <c r="AD14" s="1400"/>
      <c r="AE14" s="1400"/>
      <c r="AF14" s="1400"/>
      <c r="AG14" s="1400">
        <v>0</v>
      </c>
      <c r="AH14" s="1400"/>
      <c r="AI14" s="1400"/>
      <c r="AJ14" s="1400"/>
      <c r="AK14" s="1400"/>
      <c r="AL14" s="1400">
        <v>0</v>
      </c>
      <c r="AM14" s="1400"/>
      <c r="AN14" s="1400"/>
      <c r="AO14" s="1400"/>
      <c r="AP14" s="1400"/>
      <c r="AQ14" s="1400">
        <v>128355.59</v>
      </c>
      <c r="AR14" s="1400">
        <v>124994.59</v>
      </c>
      <c r="AS14" s="1400">
        <v>3361</v>
      </c>
      <c r="AT14" s="1400">
        <v>3361</v>
      </c>
      <c r="AU14" s="1400"/>
      <c r="AV14" s="1400"/>
      <c r="AW14" s="1400"/>
      <c r="AX14" s="1400"/>
      <c r="AY14" s="1400">
        <v>184215.65</v>
      </c>
      <c r="AZ14" s="1400">
        <v>184215.65</v>
      </c>
      <c r="BA14" s="1400">
        <v>184215.65</v>
      </c>
      <c r="BB14" s="1400"/>
      <c r="BC14" s="1400"/>
      <c r="BD14" s="1400"/>
      <c r="BE14" s="1400">
        <v>0</v>
      </c>
      <c r="BF14" s="1400"/>
      <c r="BG14" s="1400"/>
      <c r="BH14" s="1400"/>
      <c r="BI14" s="1400"/>
      <c r="BJ14" s="1400"/>
      <c r="BK14" s="1400"/>
      <c r="BL14" s="1400">
        <v>0</v>
      </c>
      <c r="BM14" s="1400">
        <v>0</v>
      </c>
      <c r="BN14" s="1400"/>
      <c r="BO14" s="1400"/>
      <c r="BP14" s="1400"/>
      <c r="BQ14" s="1400"/>
      <c r="BR14" s="1400"/>
      <c r="BS14" s="1400"/>
      <c r="BT14" s="1400">
        <v>0</v>
      </c>
      <c r="BU14" s="1400">
        <v>0</v>
      </c>
      <c r="BV14" s="1400"/>
      <c r="BW14" s="1400"/>
      <c r="BX14" s="1400"/>
      <c r="BY14" s="1400"/>
      <c r="BZ14" s="1400">
        <v>0</v>
      </c>
      <c r="CA14" s="1400"/>
      <c r="CB14" s="1400"/>
      <c r="CC14" s="1400"/>
      <c r="CD14" s="1400"/>
      <c r="CE14" s="1400"/>
      <c r="CF14" s="1400"/>
      <c r="CG14" s="1400"/>
      <c r="CH14" s="1400"/>
      <c r="CI14" s="1400"/>
      <c r="CJ14" s="1400"/>
      <c r="CK14" s="1400"/>
      <c r="CL14" s="1400"/>
      <c r="CM14" s="1400"/>
      <c r="CN14" s="1400">
        <v>0</v>
      </c>
      <c r="CO14" s="1400">
        <v>0</v>
      </c>
      <c r="CP14" s="1400"/>
      <c r="CQ14" s="1400"/>
      <c r="CR14" s="1400"/>
      <c r="CS14" s="1400"/>
      <c r="CT14" s="1400"/>
      <c r="CU14" s="1400">
        <v>0</v>
      </c>
      <c r="CV14" s="1400"/>
      <c r="CW14" s="1400"/>
      <c r="CX14" s="1400"/>
      <c r="CY14" s="1400"/>
      <c r="CZ14" s="1400"/>
      <c r="DA14" s="1400"/>
      <c r="DB14" s="1400">
        <v>0</v>
      </c>
      <c r="DC14" s="1400"/>
      <c r="DD14" s="1400"/>
      <c r="DE14" s="1400"/>
      <c r="DF14" s="1400">
        <v>58530183.747297257</v>
      </c>
      <c r="DG14" s="1400">
        <v>0</v>
      </c>
      <c r="DH14" s="1400">
        <v>0</v>
      </c>
      <c r="DI14" s="1400"/>
      <c r="DJ14" s="1400"/>
      <c r="DK14" s="1400">
        <v>0</v>
      </c>
      <c r="DL14" s="1400"/>
      <c r="DM14" s="1400"/>
      <c r="DN14" s="1400">
        <v>0</v>
      </c>
      <c r="DO14" s="1400"/>
      <c r="DP14" s="1400"/>
      <c r="DQ14" s="1400">
        <v>58530183.747297257</v>
      </c>
      <c r="DR14" s="1400">
        <v>1809139.0315272107</v>
      </c>
      <c r="DS14" s="1400">
        <v>56721044.715770043</v>
      </c>
      <c r="DT14" s="1400"/>
      <c r="DU14" s="1400"/>
      <c r="DV14" s="1400">
        <v>0</v>
      </c>
      <c r="DW14" s="1400"/>
      <c r="DX14" s="1400"/>
      <c r="DY14" s="1400"/>
      <c r="DZ14" s="1400">
        <v>0</v>
      </c>
      <c r="EA14" s="1400">
        <v>0</v>
      </c>
      <c r="EB14" s="1400"/>
      <c r="EC14" s="1400"/>
      <c r="ED14" s="1400">
        <v>0</v>
      </c>
      <c r="EE14" s="1400"/>
      <c r="EF14" s="1400"/>
      <c r="EG14" s="1400">
        <v>0</v>
      </c>
      <c r="EH14" s="1400"/>
      <c r="EI14" s="1400"/>
      <c r="EJ14" s="1400"/>
      <c r="EK14" s="1400">
        <v>0</v>
      </c>
      <c r="EL14" s="1400"/>
      <c r="EM14" s="1400">
        <v>0</v>
      </c>
      <c r="EN14" s="1400"/>
      <c r="EO14" s="1400"/>
      <c r="EP14" s="1400"/>
      <c r="EQ14" s="1400">
        <v>0</v>
      </c>
      <c r="ER14" s="1400"/>
      <c r="ES14" s="1400"/>
      <c r="ET14" s="1400"/>
      <c r="EU14" s="1400">
        <v>0</v>
      </c>
      <c r="EV14" s="1400"/>
      <c r="EW14" s="1400"/>
      <c r="EX14" s="1400"/>
      <c r="EY14" s="1400"/>
      <c r="EZ14" s="1400">
        <v>0</v>
      </c>
      <c r="FA14" s="1400"/>
      <c r="FB14" s="1400">
        <v>0</v>
      </c>
      <c r="FC14" s="1400"/>
      <c r="FD14" s="1400"/>
      <c r="FE14" s="1400"/>
      <c r="FF14" s="1400">
        <v>0</v>
      </c>
      <c r="FG14" s="1400"/>
      <c r="FH14" s="1400"/>
      <c r="FI14" s="1400"/>
      <c r="FJ14" s="1400">
        <v>0</v>
      </c>
      <c r="FK14" s="1400"/>
      <c r="FL14" s="1400"/>
      <c r="FM14" s="1400"/>
      <c r="FN14" s="1400"/>
      <c r="FO14" s="1400">
        <v>0</v>
      </c>
      <c r="FP14" s="1400"/>
      <c r="FQ14" s="1400"/>
      <c r="FR14" s="1400"/>
      <c r="FS14" s="1400"/>
      <c r="FT14" s="1400"/>
      <c r="FU14" s="1400"/>
      <c r="FV14" s="1400"/>
      <c r="FW14" s="1400">
        <v>20594620.48</v>
      </c>
      <c r="FX14" s="1400">
        <v>15697807.960000001</v>
      </c>
      <c r="FY14" s="1400">
        <v>4785002.4699999969</v>
      </c>
      <c r="FZ14" s="1400">
        <v>111810.04999999987</v>
      </c>
      <c r="GA14" s="1400"/>
      <c r="GB14" s="1400">
        <v>9522526.8339999989</v>
      </c>
      <c r="GC14" s="1400"/>
      <c r="GD14" s="1400"/>
      <c r="GE14" s="1400"/>
      <c r="GF14" s="1400">
        <v>91003030.751297265</v>
      </c>
      <c r="GG14" s="1194"/>
    </row>
    <row r="15" spans="2:189">
      <c r="B15" s="1196">
        <v>42339</v>
      </c>
      <c r="C15" s="1400"/>
      <c r="D15" s="1400"/>
      <c r="E15" s="1400">
        <v>1591234.04</v>
      </c>
      <c r="F15" s="1400"/>
      <c r="G15" s="1400">
        <v>1591234.04</v>
      </c>
      <c r="H15" s="1400"/>
      <c r="I15" s="1400"/>
      <c r="J15" s="1400">
        <v>0</v>
      </c>
      <c r="K15" s="1400">
        <v>0</v>
      </c>
      <c r="L15" s="1400"/>
      <c r="M15" s="1400"/>
      <c r="N15" s="1400">
        <v>0</v>
      </c>
      <c r="O15" s="1400"/>
      <c r="P15" s="1400"/>
      <c r="Q15" s="1400">
        <v>0</v>
      </c>
      <c r="R15" s="1400"/>
      <c r="S15" s="1400"/>
      <c r="T15" s="1400"/>
      <c r="U15" s="1400">
        <v>0</v>
      </c>
      <c r="V15" s="1400">
        <v>0</v>
      </c>
      <c r="W15" s="1400"/>
      <c r="X15" s="1400"/>
      <c r="Y15" s="1400"/>
      <c r="Z15" s="1400">
        <v>0</v>
      </c>
      <c r="AA15" s="1400"/>
      <c r="AB15" s="1400"/>
      <c r="AC15" s="1400">
        <v>0</v>
      </c>
      <c r="AD15" s="1400"/>
      <c r="AE15" s="1400"/>
      <c r="AF15" s="1400"/>
      <c r="AG15" s="1400">
        <v>0</v>
      </c>
      <c r="AH15" s="1400"/>
      <c r="AI15" s="1400"/>
      <c r="AJ15" s="1400"/>
      <c r="AK15" s="1400"/>
      <c r="AL15" s="1400">
        <v>0</v>
      </c>
      <c r="AM15" s="1400"/>
      <c r="AN15" s="1400"/>
      <c r="AO15" s="1400"/>
      <c r="AP15" s="1400"/>
      <c r="AQ15" s="1400">
        <v>131972.23000000001</v>
      </c>
      <c r="AR15" s="1400">
        <v>110726.37000000001</v>
      </c>
      <c r="AS15" s="1400">
        <v>21245.859999999997</v>
      </c>
      <c r="AT15" s="1400">
        <v>21245.859999999997</v>
      </c>
      <c r="AU15" s="1400"/>
      <c r="AV15" s="1400"/>
      <c r="AW15" s="1400"/>
      <c r="AX15" s="1400"/>
      <c r="AY15" s="1400">
        <v>191391.25</v>
      </c>
      <c r="AZ15" s="1400">
        <v>191391.25</v>
      </c>
      <c r="BA15" s="1400">
        <v>191391.25</v>
      </c>
      <c r="BB15" s="1400"/>
      <c r="BC15" s="1400"/>
      <c r="BD15" s="1400"/>
      <c r="BE15" s="1400">
        <v>0</v>
      </c>
      <c r="BF15" s="1400"/>
      <c r="BG15" s="1400"/>
      <c r="BH15" s="1400"/>
      <c r="BI15" s="1400"/>
      <c r="BJ15" s="1400"/>
      <c r="BK15" s="1400"/>
      <c r="BL15" s="1400">
        <v>0</v>
      </c>
      <c r="BM15" s="1400">
        <v>0</v>
      </c>
      <c r="BN15" s="1400"/>
      <c r="BO15" s="1400"/>
      <c r="BP15" s="1400"/>
      <c r="BQ15" s="1400"/>
      <c r="BR15" s="1400"/>
      <c r="BS15" s="1400"/>
      <c r="BT15" s="1400">
        <v>0</v>
      </c>
      <c r="BU15" s="1400">
        <v>0</v>
      </c>
      <c r="BV15" s="1400"/>
      <c r="BW15" s="1400"/>
      <c r="BX15" s="1400"/>
      <c r="BY15" s="1400"/>
      <c r="BZ15" s="1400">
        <v>0</v>
      </c>
      <c r="CA15" s="1400"/>
      <c r="CB15" s="1400"/>
      <c r="CC15" s="1400"/>
      <c r="CD15" s="1400"/>
      <c r="CE15" s="1400"/>
      <c r="CF15" s="1400"/>
      <c r="CG15" s="1400"/>
      <c r="CH15" s="1400"/>
      <c r="CI15" s="1400"/>
      <c r="CJ15" s="1400"/>
      <c r="CK15" s="1400"/>
      <c r="CL15" s="1400"/>
      <c r="CM15" s="1400"/>
      <c r="CN15" s="1400">
        <v>0</v>
      </c>
      <c r="CO15" s="1400">
        <v>0</v>
      </c>
      <c r="CP15" s="1400"/>
      <c r="CQ15" s="1400"/>
      <c r="CR15" s="1400"/>
      <c r="CS15" s="1400"/>
      <c r="CT15" s="1400"/>
      <c r="CU15" s="1400">
        <v>0</v>
      </c>
      <c r="CV15" s="1400"/>
      <c r="CW15" s="1400"/>
      <c r="CX15" s="1400"/>
      <c r="CY15" s="1400"/>
      <c r="CZ15" s="1400"/>
      <c r="DA15" s="1400"/>
      <c r="DB15" s="1400">
        <v>0</v>
      </c>
      <c r="DC15" s="1400"/>
      <c r="DD15" s="1400"/>
      <c r="DE15" s="1400"/>
      <c r="DF15" s="1400">
        <v>59829207.695590526</v>
      </c>
      <c r="DG15" s="1400">
        <v>0</v>
      </c>
      <c r="DH15" s="1400">
        <v>0</v>
      </c>
      <c r="DI15" s="1400"/>
      <c r="DJ15" s="1400"/>
      <c r="DK15" s="1400">
        <v>0</v>
      </c>
      <c r="DL15" s="1400"/>
      <c r="DM15" s="1400"/>
      <c r="DN15" s="1400">
        <v>0</v>
      </c>
      <c r="DO15" s="1400"/>
      <c r="DP15" s="1400"/>
      <c r="DQ15" s="1400">
        <v>59829207.695590526</v>
      </c>
      <c r="DR15" s="1400">
        <v>1849386.3407058406</v>
      </c>
      <c r="DS15" s="1400">
        <v>57979821.354884684</v>
      </c>
      <c r="DT15" s="1400"/>
      <c r="DU15" s="1400"/>
      <c r="DV15" s="1400">
        <v>0</v>
      </c>
      <c r="DW15" s="1400"/>
      <c r="DX15" s="1400"/>
      <c r="DY15" s="1400"/>
      <c r="DZ15" s="1400">
        <v>0</v>
      </c>
      <c r="EA15" s="1400">
        <v>0</v>
      </c>
      <c r="EB15" s="1400"/>
      <c r="EC15" s="1400"/>
      <c r="ED15" s="1400">
        <v>0</v>
      </c>
      <c r="EE15" s="1400"/>
      <c r="EF15" s="1400"/>
      <c r="EG15" s="1400">
        <v>0</v>
      </c>
      <c r="EH15" s="1400"/>
      <c r="EI15" s="1400"/>
      <c r="EJ15" s="1400"/>
      <c r="EK15" s="1400">
        <v>0</v>
      </c>
      <c r="EL15" s="1400"/>
      <c r="EM15" s="1400">
        <v>0</v>
      </c>
      <c r="EN15" s="1400"/>
      <c r="EO15" s="1400"/>
      <c r="EP15" s="1400"/>
      <c r="EQ15" s="1400">
        <v>0</v>
      </c>
      <c r="ER15" s="1400"/>
      <c r="ES15" s="1400"/>
      <c r="ET15" s="1400"/>
      <c r="EU15" s="1400">
        <v>0</v>
      </c>
      <c r="EV15" s="1400"/>
      <c r="EW15" s="1400"/>
      <c r="EX15" s="1400"/>
      <c r="EY15" s="1400"/>
      <c r="EZ15" s="1400">
        <v>0</v>
      </c>
      <c r="FA15" s="1400"/>
      <c r="FB15" s="1400">
        <v>0</v>
      </c>
      <c r="FC15" s="1400"/>
      <c r="FD15" s="1400"/>
      <c r="FE15" s="1400"/>
      <c r="FF15" s="1400">
        <v>0</v>
      </c>
      <c r="FG15" s="1400"/>
      <c r="FH15" s="1400"/>
      <c r="FI15" s="1400"/>
      <c r="FJ15" s="1400">
        <v>0</v>
      </c>
      <c r="FK15" s="1400"/>
      <c r="FL15" s="1400"/>
      <c r="FM15" s="1400"/>
      <c r="FN15" s="1400"/>
      <c r="FO15" s="1400">
        <v>0</v>
      </c>
      <c r="FP15" s="1400"/>
      <c r="FQ15" s="1400"/>
      <c r="FR15" s="1400"/>
      <c r="FS15" s="1400"/>
      <c r="FT15" s="1400"/>
      <c r="FU15" s="1400"/>
      <c r="FV15" s="1400"/>
      <c r="FW15" s="1400">
        <v>20462059.299999997</v>
      </c>
      <c r="FX15" s="1400">
        <v>15693030.02</v>
      </c>
      <c r="FY15" s="1400">
        <v>4665291.0299999965</v>
      </c>
      <c r="FZ15" s="1400">
        <v>103738.24999999983</v>
      </c>
      <c r="GA15" s="1400"/>
      <c r="GB15" s="1400">
        <v>9358866.4334999993</v>
      </c>
      <c r="GC15" s="1400"/>
      <c r="GD15" s="1400"/>
      <c r="GE15" s="1400"/>
      <c r="GF15" s="1400">
        <v>91564730.949090511</v>
      </c>
      <c r="GG15" s="1194"/>
    </row>
    <row r="16" spans="2:189">
      <c r="B16" s="1196"/>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D16" s="1400"/>
      <c r="BE16" s="1400"/>
      <c r="BF16" s="1400"/>
      <c r="BG16" s="1400"/>
      <c r="BH16" s="1400"/>
      <c r="BI16" s="1400"/>
      <c r="BJ16" s="1400"/>
      <c r="BK16" s="1400"/>
      <c r="BL16" s="1400"/>
      <c r="BM16" s="1400"/>
      <c r="BN16" s="1400"/>
      <c r="BO16" s="1400"/>
      <c r="BP16" s="1400"/>
      <c r="BQ16" s="1400"/>
      <c r="BR16" s="1400"/>
      <c r="BS16" s="1400"/>
      <c r="BT16" s="1400"/>
      <c r="BU16" s="1400"/>
      <c r="BV16" s="1400"/>
      <c r="BW16" s="1400"/>
      <c r="BX16" s="1400"/>
      <c r="BY16" s="1400"/>
      <c r="BZ16" s="1400"/>
      <c r="CA16" s="1400"/>
      <c r="CB16" s="1400"/>
      <c r="CC16" s="1400"/>
      <c r="CD16" s="1400"/>
      <c r="CE16" s="1400"/>
      <c r="CF16" s="1400"/>
      <c r="CG16" s="1400"/>
      <c r="CH16" s="1400"/>
      <c r="CI16" s="1400"/>
      <c r="CJ16" s="1400"/>
      <c r="CK16" s="1400"/>
      <c r="CL16" s="1400"/>
      <c r="CM16" s="1400"/>
      <c r="CN16" s="1400"/>
      <c r="CO16" s="1400"/>
      <c r="CP16" s="1400"/>
      <c r="CQ16" s="1400"/>
      <c r="CR16" s="1400"/>
      <c r="CS16" s="1400"/>
      <c r="CT16" s="1400"/>
      <c r="CU16" s="1400"/>
      <c r="CV16" s="1400"/>
      <c r="CW16" s="1400"/>
      <c r="CX16" s="1400"/>
      <c r="CY16" s="1400"/>
      <c r="CZ16" s="1400"/>
      <c r="DA16" s="1400"/>
      <c r="DB16" s="1400"/>
      <c r="DC16" s="1400"/>
      <c r="DD16" s="1400"/>
      <c r="DE16" s="1400"/>
      <c r="DF16" s="1400"/>
      <c r="DG16" s="1400"/>
      <c r="DH16" s="1400"/>
      <c r="DI16" s="1400"/>
      <c r="DJ16" s="1400"/>
      <c r="DK16" s="1400"/>
      <c r="DL16" s="1400"/>
      <c r="DM16" s="1400"/>
      <c r="DN16" s="1400"/>
      <c r="DO16" s="1400"/>
      <c r="DP16" s="1400"/>
      <c r="DQ16" s="1400"/>
      <c r="DR16" s="1400"/>
      <c r="DS16" s="1400"/>
      <c r="DT16" s="1400"/>
      <c r="DU16" s="1400"/>
      <c r="DV16" s="1400"/>
      <c r="DW16" s="1400"/>
      <c r="DX16" s="1400"/>
      <c r="DY16" s="1400"/>
      <c r="DZ16" s="1400"/>
      <c r="EA16" s="1400"/>
      <c r="EB16" s="1400"/>
      <c r="EC16" s="1400"/>
      <c r="ED16" s="1400"/>
      <c r="EE16" s="1400"/>
      <c r="EF16" s="1400"/>
      <c r="EG16" s="1400"/>
      <c r="EH16" s="1400"/>
      <c r="EI16" s="1400"/>
      <c r="EJ16" s="1400"/>
      <c r="EK16" s="1400"/>
      <c r="EL16" s="1400"/>
      <c r="EM16" s="1400"/>
      <c r="EN16" s="1400"/>
      <c r="EO16" s="1400"/>
      <c r="EP16" s="1400"/>
      <c r="EQ16" s="1400"/>
      <c r="ER16" s="1400"/>
      <c r="ES16" s="1400"/>
      <c r="ET16" s="1400"/>
      <c r="EU16" s="1400"/>
      <c r="EV16" s="1400"/>
      <c r="EW16" s="1400"/>
      <c r="EX16" s="1400"/>
      <c r="EY16" s="1400"/>
      <c r="EZ16" s="1400"/>
      <c r="FA16" s="1400"/>
      <c r="FB16" s="1400"/>
      <c r="FC16" s="1400"/>
      <c r="FD16" s="1400"/>
      <c r="FE16" s="1400"/>
      <c r="FF16" s="1400"/>
      <c r="FG16" s="1400"/>
      <c r="FH16" s="1400"/>
      <c r="FI16" s="1400"/>
      <c r="FJ16" s="1400"/>
      <c r="FK16" s="1400"/>
      <c r="FL16" s="1400"/>
      <c r="FM16" s="1400"/>
      <c r="FN16" s="1400"/>
      <c r="FO16" s="1400"/>
      <c r="FP16" s="1400"/>
      <c r="FQ16" s="1400"/>
      <c r="FR16" s="1400"/>
      <c r="FS16" s="1400"/>
      <c r="FT16" s="1400"/>
      <c r="FU16" s="1400"/>
      <c r="FV16" s="1400"/>
      <c r="FW16" s="1400"/>
      <c r="FX16" s="1400"/>
      <c r="FY16" s="1400"/>
      <c r="FZ16" s="1400"/>
      <c r="GA16" s="1400"/>
      <c r="GB16" s="1400"/>
      <c r="GC16" s="1400"/>
      <c r="GD16" s="1400"/>
      <c r="GE16" s="1400"/>
      <c r="GF16" s="1400"/>
      <c r="GG16" s="1194"/>
    </row>
    <row r="17" spans="2:189">
      <c r="B17" s="1196"/>
      <c r="C17" s="1400"/>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D17" s="1400"/>
      <c r="BE17" s="1400"/>
      <c r="BF17" s="1400"/>
      <c r="BG17" s="1400"/>
      <c r="BH17" s="1400"/>
      <c r="BI17" s="1400"/>
      <c r="BJ17" s="1400"/>
      <c r="BK17" s="1400"/>
      <c r="BL17" s="1400"/>
      <c r="BM17" s="1400"/>
      <c r="BN17" s="1400"/>
      <c r="BO17" s="1400"/>
      <c r="BP17" s="1400"/>
      <c r="BQ17" s="1400"/>
      <c r="BR17" s="1400"/>
      <c r="BS17" s="1400"/>
      <c r="BT17" s="1400"/>
      <c r="BU17" s="1400"/>
      <c r="BV17" s="1400"/>
      <c r="BW17" s="1400"/>
      <c r="BX17" s="1400"/>
      <c r="BY17" s="1400"/>
      <c r="BZ17" s="1400"/>
      <c r="CA17" s="1400"/>
      <c r="CB17" s="1400"/>
      <c r="CC17" s="1400"/>
      <c r="CD17" s="1400"/>
      <c r="CE17" s="1400"/>
      <c r="CF17" s="1400"/>
      <c r="CG17" s="1400"/>
      <c r="CH17" s="1400"/>
      <c r="CI17" s="1400"/>
      <c r="CJ17" s="1400"/>
      <c r="CK17" s="1400"/>
      <c r="CL17" s="1400"/>
      <c r="CM17" s="1400"/>
      <c r="CN17" s="1400"/>
      <c r="CO17" s="1400"/>
      <c r="CP17" s="1400"/>
      <c r="CQ17" s="1400"/>
      <c r="CR17" s="1400"/>
      <c r="CS17" s="1400"/>
      <c r="CT17" s="1400"/>
      <c r="CU17" s="1400"/>
      <c r="CV17" s="1400"/>
      <c r="CW17" s="1400"/>
      <c r="CX17" s="1400"/>
      <c r="CY17" s="1400"/>
      <c r="CZ17" s="1400"/>
      <c r="DA17" s="1400"/>
      <c r="DB17" s="1400"/>
      <c r="DC17" s="1400"/>
      <c r="DD17" s="1400"/>
      <c r="DE17" s="1400"/>
      <c r="DF17" s="1400"/>
      <c r="DG17" s="1400"/>
      <c r="DH17" s="1400"/>
      <c r="DI17" s="1400"/>
      <c r="DJ17" s="1400"/>
      <c r="DK17" s="1400"/>
      <c r="DL17" s="1400"/>
      <c r="DM17" s="1400"/>
      <c r="DN17" s="1400"/>
      <c r="DO17" s="1400"/>
      <c r="DP17" s="1400"/>
      <c r="DQ17" s="1400"/>
      <c r="DR17" s="1400"/>
      <c r="DS17" s="1400"/>
      <c r="DT17" s="1400"/>
      <c r="DU17" s="1400"/>
      <c r="DV17" s="1400"/>
      <c r="DW17" s="1400"/>
      <c r="DX17" s="1400"/>
      <c r="DY17" s="1400"/>
      <c r="DZ17" s="1400"/>
      <c r="EA17" s="1400"/>
      <c r="EB17" s="1400"/>
      <c r="EC17" s="1400"/>
      <c r="ED17" s="1400"/>
      <c r="EE17" s="1400"/>
      <c r="EF17" s="1400"/>
      <c r="EG17" s="1400"/>
      <c r="EH17" s="1400"/>
      <c r="EI17" s="1400"/>
      <c r="EJ17" s="1400"/>
      <c r="EK17" s="1400"/>
      <c r="EL17" s="1400"/>
      <c r="EM17" s="1400"/>
      <c r="EN17" s="1400"/>
      <c r="EO17" s="1400"/>
      <c r="EP17" s="1400"/>
      <c r="EQ17" s="1400"/>
      <c r="ER17" s="1400"/>
      <c r="ES17" s="1400"/>
      <c r="ET17" s="1400"/>
      <c r="EU17" s="1400"/>
      <c r="EV17" s="1400"/>
      <c r="EW17" s="1400"/>
      <c r="EX17" s="1400"/>
      <c r="EY17" s="1400"/>
      <c r="EZ17" s="1400"/>
      <c r="FA17" s="1400"/>
      <c r="FB17" s="1400"/>
      <c r="FC17" s="1400"/>
      <c r="FD17" s="1400"/>
      <c r="FE17" s="1400"/>
      <c r="FF17" s="1400"/>
      <c r="FG17" s="1400"/>
      <c r="FH17" s="1400"/>
      <c r="FI17" s="1400"/>
      <c r="FJ17" s="1400"/>
      <c r="FK17" s="1400"/>
      <c r="FL17" s="1400"/>
      <c r="FM17" s="1400"/>
      <c r="FN17" s="1400"/>
      <c r="FO17" s="1400"/>
      <c r="FP17" s="1400"/>
      <c r="FQ17" s="1400"/>
      <c r="FR17" s="1400"/>
      <c r="FS17" s="1400"/>
      <c r="FT17" s="1400"/>
      <c r="FU17" s="1400"/>
      <c r="FV17" s="1400"/>
      <c r="FW17" s="1400"/>
      <c r="FX17" s="1400"/>
      <c r="FY17" s="1400"/>
      <c r="FZ17" s="1400"/>
      <c r="GA17" s="1400"/>
      <c r="GB17" s="1400"/>
      <c r="GC17" s="1400"/>
      <c r="GD17" s="1400"/>
      <c r="GE17" s="1400"/>
      <c r="GF17" s="1400"/>
    </row>
    <row r="18" spans="2:189">
      <c r="B18" s="1196">
        <v>42370</v>
      </c>
      <c r="C18" s="1400"/>
      <c r="D18" s="1400"/>
      <c r="E18" s="1400">
        <v>1891217.8</v>
      </c>
      <c r="F18" s="1400"/>
      <c r="G18" s="1400">
        <v>1891217.8</v>
      </c>
      <c r="H18" s="1400"/>
      <c r="I18" s="1400"/>
      <c r="J18" s="1400">
        <v>0</v>
      </c>
      <c r="K18" s="1400">
        <v>0</v>
      </c>
      <c r="L18" s="1400"/>
      <c r="M18" s="1400"/>
      <c r="N18" s="1400">
        <v>0</v>
      </c>
      <c r="O18" s="1400"/>
      <c r="P18" s="1400"/>
      <c r="Q18" s="1400">
        <v>0</v>
      </c>
      <c r="R18" s="1400"/>
      <c r="S18" s="1400"/>
      <c r="T18" s="1400"/>
      <c r="U18" s="1400">
        <v>0</v>
      </c>
      <c r="V18" s="1400">
        <v>0</v>
      </c>
      <c r="W18" s="1400"/>
      <c r="X18" s="1400"/>
      <c r="Y18" s="1400"/>
      <c r="Z18" s="1400">
        <v>0</v>
      </c>
      <c r="AA18" s="1400"/>
      <c r="AB18" s="1400"/>
      <c r="AC18" s="1400">
        <v>0</v>
      </c>
      <c r="AD18" s="1400"/>
      <c r="AE18" s="1400"/>
      <c r="AF18" s="1400"/>
      <c r="AG18" s="1400">
        <v>0</v>
      </c>
      <c r="AH18" s="1400"/>
      <c r="AI18" s="1400"/>
      <c r="AJ18" s="1400"/>
      <c r="AK18" s="1400"/>
      <c r="AL18" s="1400">
        <v>0</v>
      </c>
      <c r="AM18" s="1400"/>
      <c r="AN18" s="1400"/>
      <c r="AO18" s="1400"/>
      <c r="AP18" s="1400"/>
      <c r="AQ18" s="1400">
        <v>118527.91</v>
      </c>
      <c r="AR18" s="1400">
        <v>95282.510000000009</v>
      </c>
      <c r="AS18" s="1400">
        <v>23245.4</v>
      </c>
      <c r="AT18" s="1400">
        <v>23245.4</v>
      </c>
      <c r="AU18" s="1400"/>
      <c r="AV18" s="1400"/>
      <c r="AW18" s="1400"/>
      <c r="AX18" s="1400"/>
      <c r="AY18" s="1400">
        <v>191391.25</v>
      </c>
      <c r="AZ18" s="1400">
        <v>191391.25</v>
      </c>
      <c r="BA18" s="1400">
        <v>191391.25</v>
      </c>
      <c r="BB18" s="1400"/>
      <c r="BC18" s="1400"/>
      <c r="BD18" s="1400"/>
      <c r="BE18" s="1400">
        <v>0</v>
      </c>
      <c r="BF18" s="1400"/>
      <c r="BG18" s="1400"/>
      <c r="BH18" s="1400"/>
      <c r="BI18" s="1400"/>
      <c r="BJ18" s="1400"/>
      <c r="BK18" s="1400"/>
      <c r="BL18" s="1400">
        <v>0</v>
      </c>
      <c r="BM18" s="1400">
        <v>0</v>
      </c>
      <c r="BN18" s="1400"/>
      <c r="BO18" s="1400"/>
      <c r="BP18" s="1400"/>
      <c r="BQ18" s="1400"/>
      <c r="BR18" s="1400"/>
      <c r="BS18" s="1400"/>
      <c r="BT18" s="1400">
        <v>0</v>
      </c>
      <c r="BU18" s="1400">
        <v>0</v>
      </c>
      <c r="BV18" s="1400"/>
      <c r="BW18" s="1400"/>
      <c r="BX18" s="1400"/>
      <c r="BY18" s="1400"/>
      <c r="BZ18" s="1400">
        <v>0</v>
      </c>
      <c r="CA18" s="1400"/>
      <c r="CB18" s="1400"/>
      <c r="CC18" s="1400"/>
      <c r="CD18" s="1400"/>
      <c r="CE18" s="1400"/>
      <c r="CF18" s="1400"/>
      <c r="CG18" s="1400"/>
      <c r="CH18" s="1400"/>
      <c r="CI18" s="1400"/>
      <c r="CJ18" s="1400"/>
      <c r="CK18" s="1400"/>
      <c r="CL18" s="1400"/>
      <c r="CM18" s="1400"/>
      <c r="CN18" s="1400">
        <v>0</v>
      </c>
      <c r="CO18" s="1400">
        <v>0</v>
      </c>
      <c r="CP18" s="1400"/>
      <c r="CQ18" s="1400"/>
      <c r="CR18" s="1400"/>
      <c r="CS18" s="1400"/>
      <c r="CT18" s="1400"/>
      <c r="CU18" s="1400">
        <v>0</v>
      </c>
      <c r="CV18" s="1400"/>
      <c r="CW18" s="1400"/>
      <c r="CX18" s="1400"/>
      <c r="CY18" s="1400"/>
      <c r="CZ18" s="1400"/>
      <c r="DA18" s="1400"/>
      <c r="DB18" s="1400">
        <v>0</v>
      </c>
      <c r="DC18" s="1400"/>
      <c r="DD18" s="1400"/>
      <c r="DE18" s="1400"/>
      <c r="DF18" s="1400">
        <v>60702096.905645952</v>
      </c>
      <c r="DG18" s="1400">
        <v>0</v>
      </c>
      <c r="DH18" s="1400">
        <v>0</v>
      </c>
      <c r="DI18" s="1400"/>
      <c r="DJ18" s="1400"/>
      <c r="DK18" s="1400">
        <v>0</v>
      </c>
      <c r="DL18" s="1400"/>
      <c r="DM18" s="1400"/>
      <c r="DN18" s="1400">
        <v>0</v>
      </c>
      <c r="DO18" s="1400"/>
      <c r="DP18" s="1400"/>
      <c r="DQ18" s="1400">
        <v>60702096.905645952</v>
      </c>
      <c r="DR18" s="1400">
        <v>1876282.2632788459</v>
      </c>
      <c r="DS18" s="1400">
        <v>58825814.642367102</v>
      </c>
      <c r="DT18" s="1400"/>
      <c r="DU18" s="1400"/>
      <c r="DV18" s="1400">
        <v>0</v>
      </c>
      <c r="DW18" s="1400"/>
      <c r="DX18" s="1400"/>
      <c r="DY18" s="1400"/>
      <c r="DZ18" s="1400">
        <v>0</v>
      </c>
      <c r="EA18" s="1400">
        <v>0</v>
      </c>
      <c r="EB18" s="1400"/>
      <c r="EC18" s="1400"/>
      <c r="ED18" s="1400">
        <v>0</v>
      </c>
      <c r="EE18" s="1400"/>
      <c r="EF18" s="1400"/>
      <c r="EG18" s="1400">
        <v>0</v>
      </c>
      <c r="EH18" s="1400"/>
      <c r="EI18" s="1400"/>
      <c r="EJ18" s="1400"/>
      <c r="EK18" s="1400">
        <v>0</v>
      </c>
      <c r="EL18" s="1400"/>
      <c r="EM18" s="1400">
        <v>0</v>
      </c>
      <c r="EN18" s="1400"/>
      <c r="EO18" s="1400"/>
      <c r="EP18" s="1400"/>
      <c r="EQ18" s="1400">
        <v>0</v>
      </c>
      <c r="ER18" s="1400"/>
      <c r="ES18" s="1400"/>
      <c r="ET18" s="1400"/>
      <c r="EU18" s="1400">
        <v>0</v>
      </c>
      <c r="EV18" s="1400"/>
      <c r="EW18" s="1400"/>
      <c r="EX18" s="1400"/>
      <c r="EY18" s="1400"/>
      <c r="EZ18" s="1400">
        <v>0</v>
      </c>
      <c r="FA18" s="1400"/>
      <c r="FB18" s="1400">
        <v>0</v>
      </c>
      <c r="FC18" s="1400"/>
      <c r="FD18" s="1400"/>
      <c r="FE18" s="1400"/>
      <c r="FF18" s="1400">
        <v>0</v>
      </c>
      <c r="FG18" s="1400"/>
      <c r="FH18" s="1400"/>
      <c r="FI18" s="1400"/>
      <c r="FJ18" s="1400">
        <v>0</v>
      </c>
      <c r="FK18" s="1400"/>
      <c r="FL18" s="1400"/>
      <c r="FM18" s="1400"/>
      <c r="FN18" s="1400"/>
      <c r="FO18" s="1400">
        <v>0</v>
      </c>
      <c r="FP18" s="1400"/>
      <c r="FQ18" s="1400"/>
      <c r="FR18" s="1400"/>
      <c r="FS18" s="1400"/>
      <c r="FT18" s="1400"/>
      <c r="FU18" s="1400"/>
      <c r="FV18" s="1400"/>
      <c r="FW18" s="1400">
        <v>20329498.119999994</v>
      </c>
      <c r="FX18" s="1400">
        <v>15688252.08</v>
      </c>
      <c r="FY18" s="1400">
        <v>4545579.5899999952</v>
      </c>
      <c r="FZ18" s="1400">
        <v>95666.449999999779</v>
      </c>
      <c r="GA18" s="1400"/>
      <c r="GB18" s="1400">
        <v>9302035.7294999976</v>
      </c>
      <c r="GC18" s="1400"/>
      <c r="GD18" s="1400"/>
      <c r="GE18" s="1400"/>
      <c r="GF18" s="1400">
        <v>92534767.715145946</v>
      </c>
    </row>
    <row r="19" spans="2:189">
      <c r="B19" s="1196">
        <v>42401</v>
      </c>
      <c r="C19" s="1400"/>
      <c r="D19" s="1400"/>
      <c r="E19" s="1400">
        <v>852703.73</v>
      </c>
      <c r="F19" s="1400"/>
      <c r="G19" s="1400">
        <v>852703.73</v>
      </c>
      <c r="H19" s="1400"/>
      <c r="I19" s="1400"/>
      <c r="J19" s="1400">
        <v>600000</v>
      </c>
      <c r="K19" s="1400">
        <v>600000</v>
      </c>
      <c r="L19" s="1400">
        <v>600000</v>
      </c>
      <c r="M19" s="1400"/>
      <c r="N19" s="1400">
        <v>0</v>
      </c>
      <c r="O19" s="1400"/>
      <c r="P19" s="1400"/>
      <c r="Q19" s="1400">
        <v>0</v>
      </c>
      <c r="R19" s="1400"/>
      <c r="S19" s="1400"/>
      <c r="T19" s="1400"/>
      <c r="U19" s="1400">
        <v>500000</v>
      </c>
      <c r="V19" s="1400">
        <v>500000</v>
      </c>
      <c r="W19" s="1400">
        <v>500000</v>
      </c>
      <c r="X19" s="1400"/>
      <c r="Y19" s="1400"/>
      <c r="Z19" s="1400">
        <v>0</v>
      </c>
      <c r="AA19" s="1400"/>
      <c r="AB19" s="1400"/>
      <c r="AC19" s="1400">
        <v>0</v>
      </c>
      <c r="AD19" s="1400"/>
      <c r="AE19" s="1400"/>
      <c r="AF19" s="1400"/>
      <c r="AG19" s="1400">
        <v>0</v>
      </c>
      <c r="AH19" s="1400"/>
      <c r="AI19" s="1400"/>
      <c r="AJ19" s="1400"/>
      <c r="AK19" s="1400"/>
      <c r="AL19" s="1400">
        <v>0</v>
      </c>
      <c r="AM19" s="1400"/>
      <c r="AN19" s="1400"/>
      <c r="AO19" s="1400"/>
      <c r="AP19" s="1400"/>
      <c r="AQ19" s="1400">
        <v>161452.56999999998</v>
      </c>
      <c r="AR19" s="1400">
        <v>138207.16999999998</v>
      </c>
      <c r="AS19" s="1400">
        <v>23245.4</v>
      </c>
      <c r="AT19" s="1400">
        <v>23245.4</v>
      </c>
      <c r="AU19" s="1400"/>
      <c r="AV19" s="1400"/>
      <c r="AW19" s="1400"/>
      <c r="AX19" s="1400"/>
      <c r="AY19" s="1400">
        <v>191391.25</v>
      </c>
      <c r="AZ19" s="1400">
        <v>191391.25</v>
      </c>
      <c r="BA19" s="1400">
        <v>191391.25</v>
      </c>
      <c r="BB19" s="1400"/>
      <c r="BC19" s="1400"/>
      <c r="BD19" s="1400"/>
      <c r="BE19" s="1400">
        <v>0</v>
      </c>
      <c r="BF19" s="1400"/>
      <c r="BG19" s="1400"/>
      <c r="BH19" s="1400"/>
      <c r="BI19" s="1400"/>
      <c r="BJ19" s="1400"/>
      <c r="BK19" s="1400"/>
      <c r="BL19" s="1400">
        <v>0</v>
      </c>
      <c r="BM19" s="1400">
        <v>0</v>
      </c>
      <c r="BN19" s="1400"/>
      <c r="BO19" s="1400"/>
      <c r="BP19" s="1400"/>
      <c r="BQ19" s="1400"/>
      <c r="BR19" s="1400"/>
      <c r="BS19" s="1400"/>
      <c r="BT19" s="1400">
        <v>0</v>
      </c>
      <c r="BU19" s="1400">
        <v>0</v>
      </c>
      <c r="BV19" s="1400"/>
      <c r="BW19" s="1400"/>
      <c r="BX19" s="1400"/>
      <c r="BY19" s="1400"/>
      <c r="BZ19" s="1400">
        <v>0</v>
      </c>
      <c r="CA19" s="1400"/>
      <c r="CB19" s="1400"/>
      <c r="CC19" s="1400"/>
      <c r="CD19" s="1400"/>
      <c r="CE19" s="1400"/>
      <c r="CF19" s="1400"/>
      <c r="CG19" s="1400"/>
      <c r="CH19" s="1400"/>
      <c r="CI19" s="1400"/>
      <c r="CJ19" s="1400"/>
      <c r="CK19" s="1400"/>
      <c r="CL19" s="1400"/>
      <c r="CM19" s="1400"/>
      <c r="CN19" s="1400">
        <v>0</v>
      </c>
      <c r="CO19" s="1400">
        <v>0</v>
      </c>
      <c r="CP19" s="1400"/>
      <c r="CQ19" s="1400"/>
      <c r="CR19" s="1400"/>
      <c r="CS19" s="1400"/>
      <c r="CT19" s="1400"/>
      <c r="CU19" s="1400">
        <v>0</v>
      </c>
      <c r="CV19" s="1400"/>
      <c r="CW19" s="1400"/>
      <c r="CX19" s="1400"/>
      <c r="CY19" s="1400"/>
      <c r="CZ19" s="1400"/>
      <c r="DA19" s="1400"/>
      <c r="DB19" s="1400">
        <v>0</v>
      </c>
      <c r="DC19" s="1400"/>
      <c r="DD19" s="1400"/>
      <c r="DE19" s="1400"/>
      <c r="DF19" s="1400">
        <v>61552196.046605401</v>
      </c>
      <c r="DG19" s="1400">
        <v>0</v>
      </c>
      <c r="DH19" s="1400">
        <v>0</v>
      </c>
      <c r="DI19" s="1400"/>
      <c r="DJ19" s="1400"/>
      <c r="DK19" s="1400">
        <v>0</v>
      </c>
      <c r="DL19" s="1400"/>
      <c r="DM19" s="1400"/>
      <c r="DN19" s="1400">
        <v>0</v>
      </c>
      <c r="DO19" s="1400"/>
      <c r="DP19" s="1400"/>
      <c r="DQ19" s="1400">
        <v>61552196.046605401</v>
      </c>
      <c r="DR19" s="1400">
        <v>1902475.9662267517</v>
      </c>
      <c r="DS19" s="1400">
        <v>59649720.080378652</v>
      </c>
      <c r="DT19" s="1400"/>
      <c r="DU19" s="1400"/>
      <c r="DV19" s="1400">
        <v>0</v>
      </c>
      <c r="DW19" s="1400"/>
      <c r="DX19" s="1400"/>
      <c r="DY19" s="1400"/>
      <c r="DZ19" s="1400">
        <v>0</v>
      </c>
      <c r="EA19" s="1400">
        <v>0</v>
      </c>
      <c r="EB19" s="1400"/>
      <c r="EC19" s="1400"/>
      <c r="ED19" s="1400">
        <v>0</v>
      </c>
      <c r="EE19" s="1400"/>
      <c r="EF19" s="1400"/>
      <c r="EG19" s="1400">
        <v>0</v>
      </c>
      <c r="EH19" s="1400"/>
      <c r="EI19" s="1400"/>
      <c r="EJ19" s="1400"/>
      <c r="EK19" s="1400">
        <v>0</v>
      </c>
      <c r="EL19" s="1400"/>
      <c r="EM19" s="1400">
        <v>0</v>
      </c>
      <c r="EN19" s="1400"/>
      <c r="EO19" s="1400"/>
      <c r="EP19" s="1400"/>
      <c r="EQ19" s="1400">
        <v>0</v>
      </c>
      <c r="ER19" s="1400"/>
      <c r="ES19" s="1400"/>
      <c r="ET19" s="1400"/>
      <c r="EU19" s="1400">
        <v>0</v>
      </c>
      <c r="EV19" s="1400"/>
      <c r="EW19" s="1400"/>
      <c r="EX19" s="1400"/>
      <c r="EY19" s="1400"/>
      <c r="EZ19" s="1400">
        <v>0</v>
      </c>
      <c r="FA19" s="1400"/>
      <c r="FB19" s="1400">
        <v>0</v>
      </c>
      <c r="FC19" s="1400"/>
      <c r="FD19" s="1400"/>
      <c r="FE19" s="1400"/>
      <c r="FF19" s="1400">
        <v>0</v>
      </c>
      <c r="FG19" s="1400"/>
      <c r="FH19" s="1400"/>
      <c r="FI19" s="1400"/>
      <c r="FJ19" s="1400">
        <v>0</v>
      </c>
      <c r="FK19" s="1400"/>
      <c r="FL19" s="1400"/>
      <c r="FM19" s="1400"/>
      <c r="FN19" s="1400"/>
      <c r="FO19" s="1400">
        <v>0</v>
      </c>
      <c r="FP19" s="1400"/>
      <c r="FQ19" s="1400"/>
      <c r="FR19" s="1400"/>
      <c r="FS19" s="1400"/>
      <c r="FT19" s="1400"/>
      <c r="FU19" s="1400"/>
      <c r="FV19" s="1400"/>
      <c r="FW19" s="1400">
        <v>20196936.939999994</v>
      </c>
      <c r="FX19" s="1400">
        <v>15683474.140000001</v>
      </c>
      <c r="FY19" s="1400">
        <v>4425868.1499999939</v>
      </c>
      <c r="FZ19" s="1400">
        <v>87594.64999999979</v>
      </c>
      <c r="GA19" s="1400"/>
      <c r="GB19" s="1400">
        <v>9151984.1489499994</v>
      </c>
      <c r="GC19" s="1400"/>
      <c r="GD19" s="1400"/>
      <c r="GE19" s="1400"/>
      <c r="GF19" s="1400">
        <v>93206664.685555384</v>
      </c>
    </row>
    <row r="20" spans="2:189">
      <c r="B20" s="1196">
        <v>42430</v>
      </c>
      <c r="C20" s="1400"/>
      <c r="D20" s="1400"/>
      <c r="E20" s="1400">
        <v>1942229.93</v>
      </c>
      <c r="F20" s="1400"/>
      <c r="G20" s="1400">
        <v>1942229.93</v>
      </c>
      <c r="H20" s="1400"/>
      <c r="I20" s="1400"/>
      <c r="J20" s="1400">
        <v>0</v>
      </c>
      <c r="K20" s="1400">
        <v>0</v>
      </c>
      <c r="L20" s="1400">
        <v>0</v>
      </c>
      <c r="M20" s="1400"/>
      <c r="N20" s="1400">
        <v>0</v>
      </c>
      <c r="O20" s="1400"/>
      <c r="P20" s="1400"/>
      <c r="Q20" s="1400">
        <v>0</v>
      </c>
      <c r="R20" s="1400"/>
      <c r="S20" s="1400"/>
      <c r="T20" s="1400"/>
      <c r="U20" s="1400">
        <v>0</v>
      </c>
      <c r="V20" s="1400">
        <v>0</v>
      </c>
      <c r="W20" s="1400">
        <v>0</v>
      </c>
      <c r="X20" s="1400"/>
      <c r="Y20" s="1400"/>
      <c r="Z20" s="1400">
        <v>0</v>
      </c>
      <c r="AA20" s="1400"/>
      <c r="AB20" s="1400"/>
      <c r="AC20" s="1400">
        <v>0</v>
      </c>
      <c r="AD20" s="1400"/>
      <c r="AE20" s="1400"/>
      <c r="AF20" s="1400"/>
      <c r="AG20" s="1400">
        <v>0</v>
      </c>
      <c r="AH20" s="1400"/>
      <c r="AI20" s="1400"/>
      <c r="AJ20" s="1400"/>
      <c r="AK20" s="1400"/>
      <c r="AL20" s="1400">
        <v>0</v>
      </c>
      <c r="AM20" s="1400"/>
      <c r="AN20" s="1400"/>
      <c r="AO20" s="1400"/>
      <c r="AP20" s="1400"/>
      <c r="AQ20" s="1400">
        <v>153140.20000000001</v>
      </c>
      <c r="AR20" s="1400">
        <v>129894.80000000002</v>
      </c>
      <c r="AS20" s="1400">
        <v>23245.4</v>
      </c>
      <c r="AT20" s="1400">
        <v>23245.4</v>
      </c>
      <c r="AU20" s="1400"/>
      <c r="AV20" s="1400"/>
      <c r="AW20" s="1400"/>
      <c r="AX20" s="1400"/>
      <c r="AY20" s="1400">
        <v>191391.25</v>
      </c>
      <c r="AZ20" s="1400">
        <v>191391.25</v>
      </c>
      <c r="BA20" s="1400">
        <v>191391.25</v>
      </c>
      <c r="BB20" s="1400"/>
      <c r="BC20" s="1400"/>
      <c r="BD20" s="1400"/>
      <c r="BE20" s="1400">
        <v>0</v>
      </c>
      <c r="BF20" s="1400"/>
      <c r="BG20" s="1400"/>
      <c r="BH20" s="1400"/>
      <c r="BI20" s="1400"/>
      <c r="BJ20" s="1400"/>
      <c r="BK20" s="1400"/>
      <c r="BL20" s="1400">
        <v>0</v>
      </c>
      <c r="BM20" s="1400">
        <v>0</v>
      </c>
      <c r="BN20" s="1400"/>
      <c r="BO20" s="1400"/>
      <c r="BP20" s="1400"/>
      <c r="BQ20" s="1400"/>
      <c r="BR20" s="1400"/>
      <c r="BS20" s="1400"/>
      <c r="BT20" s="1400">
        <v>0</v>
      </c>
      <c r="BU20" s="1400">
        <v>0</v>
      </c>
      <c r="BV20" s="1400"/>
      <c r="BW20" s="1400"/>
      <c r="BX20" s="1400"/>
      <c r="BY20" s="1400"/>
      <c r="BZ20" s="1400">
        <v>0</v>
      </c>
      <c r="CA20" s="1400"/>
      <c r="CB20" s="1400"/>
      <c r="CC20" s="1400"/>
      <c r="CD20" s="1400"/>
      <c r="CE20" s="1400"/>
      <c r="CF20" s="1400"/>
      <c r="CG20" s="1400"/>
      <c r="CH20" s="1400"/>
      <c r="CI20" s="1400"/>
      <c r="CJ20" s="1400"/>
      <c r="CK20" s="1400"/>
      <c r="CL20" s="1400"/>
      <c r="CM20" s="1400"/>
      <c r="CN20" s="1400">
        <v>0</v>
      </c>
      <c r="CO20" s="1400">
        <v>0</v>
      </c>
      <c r="CP20" s="1400"/>
      <c r="CQ20" s="1400"/>
      <c r="CR20" s="1400"/>
      <c r="CS20" s="1400"/>
      <c r="CT20" s="1400"/>
      <c r="CU20" s="1400">
        <v>0</v>
      </c>
      <c r="CV20" s="1400"/>
      <c r="CW20" s="1400"/>
      <c r="CX20" s="1400"/>
      <c r="CY20" s="1400"/>
      <c r="CZ20" s="1400"/>
      <c r="DA20" s="1400"/>
      <c r="DB20" s="1400">
        <v>0</v>
      </c>
      <c r="DC20" s="1400"/>
      <c r="DD20" s="1400"/>
      <c r="DE20" s="1400"/>
      <c r="DF20" s="1400">
        <v>61951078.196605399</v>
      </c>
      <c r="DG20" s="1400">
        <v>0</v>
      </c>
      <c r="DH20" s="1400">
        <v>0</v>
      </c>
      <c r="DI20" s="1400"/>
      <c r="DJ20" s="1400"/>
      <c r="DK20" s="1400">
        <v>0</v>
      </c>
      <c r="DL20" s="1400"/>
      <c r="DM20" s="1400"/>
      <c r="DN20" s="1400">
        <v>0</v>
      </c>
      <c r="DO20" s="1400"/>
      <c r="DP20" s="1400"/>
      <c r="DQ20" s="1400">
        <v>61951078.196605399</v>
      </c>
      <c r="DR20" s="1400">
        <v>1914766.5333440525</v>
      </c>
      <c r="DS20" s="1400">
        <v>60036311.663261347</v>
      </c>
      <c r="DT20" s="1400"/>
      <c r="DU20" s="1400"/>
      <c r="DV20" s="1400">
        <v>0</v>
      </c>
      <c r="DW20" s="1400"/>
      <c r="DX20" s="1400"/>
      <c r="DY20" s="1400"/>
      <c r="DZ20" s="1400">
        <v>0</v>
      </c>
      <c r="EA20" s="1400">
        <v>0</v>
      </c>
      <c r="EB20" s="1400"/>
      <c r="EC20" s="1400"/>
      <c r="ED20" s="1400">
        <v>0</v>
      </c>
      <c r="EE20" s="1400"/>
      <c r="EF20" s="1400"/>
      <c r="EG20" s="1400">
        <v>0</v>
      </c>
      <c r="EH20" s="1400"/>
      <c r="EI20" s="1400"/>
      <c r="EJ20" s="1400"/>
      <c r="EK20" s="1400">
        <v>0</v>
      </c>
      <c r="EL20" s="1400"/>
      <c r="EM20" s="1400">
        <v>0</v>
      </c>
      <c r="EN20" s="1400"/>
      <c r="EO20" s="1400"/>
      <c r="EP20" s="1400"/>
      <c r="EQ20" s="1400">
        <v>0</v>
      </c>
      <c r="ER20" s="1400"/>
      <c r="ES20" s="1400"/>
      <c r="ET20" s="1400"/>
      <c r="EU20" s="1400">
        <v>0</v>
      </c>
      <c r="EV20" s="1400"/>
      <c r="EW20" s="1400"/>
      <c r="EX20" s="1400"/>
      <c r="EY20" s="1400"/>
      <c r="EZ20" s="1400">
        <v>0</v>
      </c>
      <c r="FA20" s="1400"/>
      <c r="FB20" s="1400">
        <v>0</v>
      </c>
      <c r="FC20" s="1400"/>
      <c r="FD20" s="1400"/>
      <c r="FE20" s="1400"/>
      <c r="FF20" s="1400">
        <v>0</v>
      </c>
      <c r="FG20" s="1400"/>
      <c r="FH20" s="1400"/>
      <c r="FI20" s="1400"/>
      <c r="FJ20" s="1400">
        <v>0</v>
      </c>
      <c r="FK20" s="1400"/>
      <c r="FL20" s="1400"/>
      <c r="FM20" s="1400"/>
      <c r="FN20" s="1400"/>
      <c r="FO20" s="1400">
        <v>0</v>
      </c>
      <c r="FP20" s="1400"/>
      <c r="FQ20" s="1400"/>
      <c r="FR20" s="1400"/>
      <c r="FS20" s="1400"/>
      <c r="FT20" s="1400"/>
      <c r="FU20" s="1400"/>
      <c r="FV20" s="1400"/>
      <c r="FW20" s="1400">
        <v>20064375.759999994</v>
      </c>
      <c r="FX20" s="1400">
        <v>15678696.199999999</v>
      </c>
      <c r="FY20" s="1400">
        <v>4306156.7099999934</v>
      </c>
      <c r="FZ20" s="1400">
        <v>79522.849999999744</v>
      </c>
      <c r="GA20" s="1400"/>
      <c r="GB20" s="1400">
        <v>9261186.8489500005</v>
      </c>
      <c r="GC20" s="1400"/>
      <c r="GD20" s="1400"/>
      <c r="GE20" s="1400"/>
      <c r="GF20" s="1400">
        <v>93563402.185555398</v>
      </c>
    </row>
    <row r="21" spans="2:189">
      <c r="B21" s="1196">
        <v>42461</v>
      </c>
      <c r="C21" s="1400"/>
      <c r="D21" s="1400"/>
      <c r="E21" s="1400">
        <v>748275</v>
      </c>
      <c r="F21" s="1400"/>
      <c r="G21" s="1400">
        <v>748275</v>
      </c>
      <c r="H21" s="1400"/>
      <c r="I21" s="1400"/>
      <c r="J21" s="1400">
        <v>600000</v>
      </c>
      <c r="K21" s="1400">
        <v>600000</v>
      </c>
      <c r="L21" s="1400">
        <v>600000</v>
      </c>
      <c r="M21" s="1400"/>
      <c r="N21" s="1400">
        <v>0</v>
      </c>
      <c r="O21" s="1400"/>
      <c r="P21" s="1400"/>
      <c r="Q21" s="1400">
        <v>0</v>
      </c>
      <c r="R21" s="1400"/>
      <c r="S21" s="1400"/>
      <c r="T21" s="1400"/>
      <c r="U21" s="1400">
        <v>500000</v>
      </c>
      <c r="V21" s="1400">
        <v>500000</v>
      </c>
      <c r="W21" s="1400">
        <v>500000</v>
      </c>
      <c r="X21" s="1400"/>
      <c r="Y21" s="1400"/>
      <c r="Z21" s="1400">
        <v>0</v>
      </c>
      <c r="AA21" s="1400"/>
      <c r="AB21" s="1400"/>
      <c r="AC21" s="1400">
        <v>0</v>
      </c>
      <c r="AD21" s="1400"/>
      <c r="AE21" s="1400"/>
      <c r="AF21" s="1400"/>
      <c r="AG21" s="1400">
        <v>0</v>
      </c>
      <c r="AH21" s="1400"/>
      <c r="AI21" s="1400"/>
      <c r="AJ21" s="1400"/>
      <c r="AK21" s="1400"/>
      <c r="AL21" s="1400">
        <v>0</v>
      </c>
      <c r="AM21" s="1400"/>
      <c r="AN21" s="1400"/>
      <c r="AO21" s="1400"/>
      <c r="AP21" s="1400"/>
      <c r="AQ21" s="1400">
        <v>196691.4</v>
      </c>
      <c r="AR21" s="1400">
        <v>173446</v>
      </c>
      <c r="AS21" s="1400">
        <v>23245.4</v>
      </c>
      <c r="AT21" s="1400">
        <v>23245.4</v>
      </c>
      <c r="AU21" s="1400"/>
      <c r="AV21" s="1400"/>
      <c r="AW21" s="1400"/>
      <c r="AX21" s="1400"/>
      <c r="AY21" s="1400">
        <v>191391.25</v>
      </c>
      <c r="AZ21" s="1400">
        <v>191391.25</v>
      </c>
      <c r="BA21" s="1400">
        <v>191391.25</v>
      </c>
      <c r="BB21" s="1400"/>
      <c r="BC21" s="1400"/>
      <c r="BD21" s="1400"/>
      <c r="BE21" s="1400">
        <v>0</v>
      </c>
      <c r="BF21" s="1400"/>
      <c r="BG21" s="1400"/>
      <c r="BH21" s="1400"/>
      <c r="BI21" s="1400"/>
      <c r="BJ21" s="1400"/>
      <c r="BK21" s="1400"/>
      <c r="BL21" s="1400">
        <v>0</v>
      </c>
      <c r="BM21" s="1400">
        <v>0</v>
      </c>
      <c r="BN21" s="1400"/>
      <c r="BO21" s="1400"/>
      <c r="BP21" s="1400"/>
      <c r="BQ21" s="1400"/>
      <c r="BR21" s="1400"/>
      <c r="BS21" s="1400"/>
      <c r="BT21" s="1400">
        <v>0</v>
      </c>
      <c r="BU21" s="1400">
        <v>0</v>
      </c>
      <c r="BV21" s="1400"/>
      <c r="BW21" s="1400"/>
      <c r="BX21" s="1400"/>
      <c r="BY21" s="1400"/>
      <c r="BZ21" s="1400">
        <v>0</v>
      </c>
      <c r="CA21" s="1400"/>
      <c r="CB21" s="1400"/>
      <c r="CC21" s="1400"/>
      <c r="CD21" s="1400"/>
      <c r="CE21" s="1400"/>
      <c r="CF21" s="1400"/>
      <c r="CG21" s="1400"/>
      <c r="CH21" s="1400"/>
      <c r="CI21" s="1400"/>
      <c r="CJ21" s="1400"/>
      <c r="CK21" s="1400"/>
      <c r="CL21" s="1400"/>
      <c r="CM21" s="1400"/>
      <c r="CN21" s="1400">
        <v>0</v>
      </c>
      <c r="CO21" s="1400">
        <v>0</v>
      </c>
      <c r="CP21" s="1400"/>
      <c r="CQ21" s="1400"/>
      <c r="CR21" s="1400"/>
      <c r="CS21" s="1400"/>
      <c r="CT21" s="1400"/>
      <c r="CU21" s="1400">
        <v>0</v>
      </c>
      <c r="CV21" s="1400"/>
      <c r="CW21" s="1400"/>
      <c r="CX21" s="1400"/>
      <c r="CY21" s="1400"/>
      <c r="CZ21" s="1400"/>
      <c r="DA21" s="1400"/>
      <c r="DB21" s="1400">
        <v>0</v>
      </c>
      <c r="DC21" s="1400"/>
      <c r="DD21" s="1400"/>
      <c r="DE21" s="1400"/>
      <c r="DF21" s="1400">
        <v>62294302</v>
      </c>
      <c r="DG21" s="1400">
        <v>0</v>
      </c>
      <c r="DH21" s="1400">
        <v>0</v>
      </c>
      <c r="DI21" s="1400"/>
      <c r="DJ21" s="1400"/>
      <c r="DK21" s="1400">
        <v>0</v>
      </c>
      <c r="DL21" s="1400"/>
      <c r="DM21" s="1400"/>
      <c r="DN21" s="1400">
        <v>0</v>
      </c>
      <c r="DO21" s="1400"/>
      <c r="DP21" s="1400"/>
      <c r="DQ21" s="1400">
        <v>62294302</v>
      </c>
      <c r="DR21" s="1400">
        <v>1925342</v>
      </c>
      <c r="DS21" s="1400">
        <v>60368960</v>
      </c>
      <c r="DT21" s="1400"/>
      <c r="DU21" s="1400"/>
      <c r="DV21" s="1400">
        <v>0</v>
      </c>
      <c r="DW21" s="1400"/>
      <c r="DX21" s="1400"/>
      <c r="DY21" s="1400"/>
      <c r="DZ21" s="1400">
        <v>0</v>
      </c>
      <c r="EA21" s="1400">
        <v>0</v>
      </c>
      <c r="EB21" s="1400"/>
      <c r="EC21" s="1400"/>
      <c r="ED21" s="1400">
        <v>0</v>
      </c>
      <c r="EE21" s="1400"/>
      <c r="EF21" s="1400"/>
      <c r="EG21" s="1400">
        <v>0</v>
      </c>
      <c r="EH21" s="1400"/>
      <c r="EI21" s="1400"/>
      <c r="EJ21" s="1400"/>
      <c r="EK21" s="1400">
        <v>0</v>
      </c>
      <c r="EL21" s="1400"/>
      <c r="EM21" s="1400">
        <v>0</v>
      </c>
      <c r="EN21" s="1400"/>
      <c r="EO21" s="1400"/>
      <c r="EP21" s="1400"/>
      <c r="EQ21" s="1400">
        <v>0</v>
      </c>
      <c r="ER21" s="1400"/>
      <c r="ES21" s="1400"/>
      <c r="ET21" s="1400"/>
      <c r="EU21" s="1400">
        <v>0</v>
      </c>
      <c r="EV21" s="1400"/>
      <c r="EW21" s="1400"/>
      <c r="EX21" s="1400"/>
      <c r="EY21" s="1400"/>
      <c r="EZ21" s="1400">
        <v>0</v>
      </c>
      <c r="FA21" s="1400"/>
      <c r="FB21" s="1400">
        <v>0</v>
      </c>
      <c r="FC21" s="1400"/>
      <c r="FD21" s="1400"/>
      <c r="FE21" s="1400"/>
      <c r="FF21" s="1400">
        <v>0</v>
      </c>
      <c r="FG21" s="1400"/>
      <c r="FH21" s="1400"/>
      <c r="FI21" s="1400"/>
      <c r="FJ21" s="1400">
        <v>0</v>
      </c>
      <c r="FK21" s="1400"/>
      <c r="FL21" s="1400"/>
      <c r="FM21" s="1400"/>
      <c r="FN21" s="1400"/>
      <c r="FO21" s="1400">
        <v>0</v>
      </c>
      <c r="FP21" s="1400"/>
      <c r="FQ21" s="1400"/>
      <c r="FR21" s="1400"/>
      <c r="FS21" s="1400"/>
      <c r="FT21" s="1400"/>
      <c r="FU21" s="1400"/>
      <c r="FV21" s="1400"/>
      <c r="FW21" s="1400">
        <v>19931814</v>
      </c>
      <c r="FX21" s="1400">
        <v>15673918</v>
      </c>
      <c r="FY21" s="1400">
        <v>4186445</v>
      </c>
      <c r="FZ21" s="1400">
        <v>71451</v>
      </c>
      <c r="GA21" s="1400"/>
      <c r="GB21" s="1400">
        <v>9370273</v>
      </c>
      <c r="GC21" s="1400"/>
      <c r="GD21" s="1400"/>
      <c r="GE21" s="1400"/>
      <c r="GF21" s="1400">
        <v>93832746.650000006</v>
      </c>
    </row>
    <row r="22" spans="2:189">
      <c r="B22" s="1196">
        <v>42491</v>
      </c>
      <c r="C22" s="1400"/>
      <c r="D22" s="1400"/>
      <c r="E22" s="1400">
        <v>872969.8</v>
      </c>
      <c r="F22" s="1400"/>
      <c r="G22" s="1400">
        <v>872969.8</v>
      </c>
      <c r="H22" s="1400"/>
      <c r="I22" s="1400"/>
      <c r="J22" s="1400">
        <v>600000</v>
      </c>
      <c r="K22" s="1400">
        <v>600000</v>
      </c>
      <c r="L22" s="1400">
        <v>600000</v>
      </c>
      <c r="M22" s="1400"/>
      <c r="N22" s="1400">
        <v>0</v>
      </c>
      <c r="O22" s="1400"/>
      <c r="P22" s="1400"/>
      <c r="Q22" s="1400">
        <v>0</v>
      </c>
      <c r="R22" s="1400"/>
      <c r="S22" s="1400"/>
      <c r="T22" s="1400"/>
      <c r="U22" s="1400">
        <v>600000</v>
      </c>
      <c r="V22" s="1400">
        <v>600000</v>
      </c>
      <c r="W22" s="1400">
        <v>600000</v>
      </c>
      <c r="X22" s="1400"/>
      <c r="Y22" s="1400"/>
      <c r="Z22" s="1400">
        <v>0</v>
      </c>
      <c r="AA22" s="1400"/>
      <c r="AB22" s="1400"/>
      <c r="AC22" s="1400">
        <v>0</v>
      </c>
      <c r="AD22" s="1400"/>
      <c r="AE22" s="1400"/>
      <c r="AF22" s="1400"/>
      <c r="AG22" s="1400">
        <v>0</v>
      </c>
      <c r="AH22" s="1400"/>
      <c r="AI22" s="1400"/>
      <c r="AJ22" s="1400"/>
      <c r="AK22" s="1400"/>
      <c r="AL22" s="1400">
        <v>0</v>
      </c>
      <c r="AM22" s="1400"/>
      <c r="AN22" s="1400"/>
      <c r="AO22" s="1400"/>
      <c r="AP22" s="1400"/>
      <c r="AQ22" s="1400">
        <v>129108.97</v>
      </c>
      <c r="AR22" s="1400">
        <v>105863.57</v>
      </c>
      <c r="AS22" s="1400">
        <v>23245.4</v>
      </c>
      <c r="AT22" s="1400">
        <v>23245.4</v>
      </c>
      <c r="AU22" s="1400"/>
      <c r="AV22" s="1400"/>
      <c r="AW22" s="1400"/>
      <c r="AX22" s="1400"/>
      <c r="AY22" s="1400">
        <v>191391.25</v>
      </c>
      <c r="AZ22" s="1400">
        <v>191391.25</v>
      </c>
      <c r="BA22" s="1400">
        <v>191391.25</v>
      </c>
      <c r="BB22" s="1400"/>
      <c r="BC22" s="1400"/>
      <c r="BD22" s="1400"/>
      <c r="BE22" s="1400">
        <v>0</v>
      </c>
      <c r="BF22" s="1400"/>
      <c r="BG22" s="1400"/>
      <c r="BH22" s="1400"/>
      <c r="BI22" s="1400"/>
      <c r="BJ22" s="1400"/>
      <c r="BK22" s="1400"/>
      <c r="BL22" s="1400">
        <v>0</v>
      </c>
      <c r="BM22" s="1400">
        <v>0</v>
      </c>
      <c r="BN22" s="1400"/>
      <c r="BO22" s="1400"/>
      <c r="BP22" s="1400"/>
      <c r="BQ22" s="1400"/>
      <c r="BR22" s="1400"/>
      <c r="BS22" s="1400"/>
      <c r="BT22" s="1400">
        <v>0</v>
      </c>
      <c r="BU22" s="1400">
        <v>0</v>
      </c>
      <c r="BV22" s="1400"/>
      <c r="BW22" s="1400"/>
      <c r="BX22" s="1400"/>
      <c r="BY22" s="1400"/>
      <c r="BZ22" s="1400">
        <v>0</v>
      </c>
      <c r="CA22" s="1400"/>
      <c r="CB22" s="1400"/>
      <c r="CC22" s="1400"/>
      <c r="CD22" s="1400"/>
      <c r="CE22" s="1400"/>
      <c r="CF22" s="1400"/>
      <c r="CG22" s="1400"/>
      <c r="CH22" s="1400"/>
      <c r="CI22" s="1400"/>
      <c r="CJ22" s="1400"/>
      <c r="CK22" s="1400"/>
      <c r="CL22" s="1400"/>
      <c r="CM22" s="1400"/>
      <c r="CN22" s="1400">
        <v>0</v>
      </c>
      <c r="CO22" s="1400">
        <v>0</v>
      </c>
      <c r="CP22" s="1400"/>
      <c r="CQ22" s="1400"/>
      <c r="CR22" s="1400"/>
      <c r="CS22" s="1400"/>
      <c r="CT22" s="1400"/>
      <c r="CU22" s="1400">
        <v>0</v>
      </c>
      <c r="CV22" s="1400"/>
      <c r="CW22" s="1400"/>
      <c r="CX22" s="1400"/>
      <c r="CY22" s="1400"/>
      <c r="CZ22" s="1400"/>
      <c r="DA22" s="1400"/>
      <c r="DB22" s="1400">
        <v>0</v>
      </c>
      <c r="DC22" s="1400"/>
      <c r="DD22" s="1400"/>
      <c r="DE22" s="1400"/>
      <c r="DF22" s="1400">
        <v>62676402.77660539</v>
      </c>
      <c r="DG22" s="1400">
        <v>0</v>
      </c>
      <c r="DH22" s="1400">
        <v>0</v>
      </c>
      <c r="DI22" s="1400"/>
      <c r="DJ22" s="1400"/>
      <c r="DK22" s="1400">
        <v>0</v>
      </c>
      <c r="DL22" s="1400"/>
      <c r="DM22" s="1400"/>
      <c r="DN22" s="1400">
        <v>0</v>
      </c>
      <c r="DO22" s="1400"/>
      <c r="DP22" s="1400"/>
      <c r="DQ22" s="1400">
        <v>62676402.77660539</v>
      </c>
      <c r="DR22" s="1400">
        <v>1937115.6167320104</v>
      </c>
      <c r="DS22" s="1400">
        <v>60739287.159873381</v>
      </c>
      <c r="DT22" s="1400"/>
      <c r="DU22" s="1400"/>
      <c r="DV22" s="1400">
        <v>0</v>
      </c>
      <c r="DW22" s="1400"/>
      <c r="DX22" s="1400"/>
      <c r="DY22" s="1400"/>
      <c r="DZ22" s="1400">
        <v>0</v>
      </c>
      <c r="EA22" s="1400">
        <v>0</v>
      </c>
      <c r="EB22" s="1400"/>
      <c r="EC22" s="1400"/>
      <c r="ED22" s="1400">
        <v>0</v>
      </c>
      <c r="EE22" s="1400"/>
      <c r="EF22" s="1400"/>
      <c r="EG22" s="1400">
        <v>0</v>
      </c>
      <c r="EH22" s="1400"/>
      <c r="EI22" s="1400"/>
      <c r="EJ22" s="1400"/>
      <c r="EK22" s="1400">
        <v>0</v>
      </c>
      <c r="EL22" s="1400"/>
      <c r="EM22" s="1400">
        <v>0</v>
      </c>
      <c r="EN22" s="1400"/>
      <c r="EO22" s="1400"/>
      <c r="EP22" s="1400"/>
      <c r="EQ22" s="1400">
        <v>0</v>
      </c>
      <c r="ER22" s="1400"/>
      <c r="ES22" s="1400"/>
      <c r="ET22" s="1400"/>
      <c r="EU22" s="1400">
        <v>0</v>
      </c>
      <c r="EV22" s="1400"/>
      <c r="EW22" s="1400"/>
      <c r="EX22" s="1400"/>
      <c r="EY22" s="1400"/>
      <c r="EZ22" s="1400">
        <v>0</v>
      </c>
      <c r="FA22" s="1400"/>
      <c r="FB22" s="1400">
        <v>0</v>
      </c>
      <c r="FC22" s="1400"/>
      <c r="FD22" s="1400"/>
      <c r="FE22" s="1400"/>
      <c r="FF22" s="1400">
        <v>0</v>
      </c>
      <c r="FG22" s="1400"/>
      <c r="FH22" s="1400"/>
      <c r="FI22" s="1400"/>
      <c r="FJ22" s="1400">
        <v>0</v>
      </c>
      <c r="FK22" s="1400"/>
      <c r="FL22" s="1400"/>
      <c r="FM22" s="1400"/>
      <c r="FN22" s="1400"/>
      <c r="FO22" s="1400">
        <v>0</v>
      </c>
      <c r="FP22" s="1400"/>
      <c r="FQ22" s="1400"/>
      <c r="FR22" s="1400"/>
      <c r="FS22" s="1400"/>
      <c r="FT22" s="1400"/>
      <c r="FU22" s="1400"/>
      <c r="FV22" s="1400"/>
      <c r="FW22" s="1400">
        <v>19799253.399999991</v>
      </c>
      <c r="FX22" s="1400">
        <v>15669140.32</v>
      </c>
      <c r="FY22" s="1400">
        <v>4066733.8299999908</v>
      </c>
      <c r="FZ22" s="1400">
        <v>63379.249999999651</v>
      </c>
      <c r="GA22" s="1400"/>
      <c r="GB22" s="1400">
        <v>9300294.8594499975</v>
      </c>
      <c r="GC22" s="1400"/>
      <c r="GD22" s="1400"/>
      <c r="GE22" s="1400"/>
      <c r="GF22" s="1400">
        <v>94169421.056055382</v>
      </c>
    </row>
    <row r="23" spans="2:189">
      <c r="B23" s="1196">
        <v>42522</v>
      </c>
      <c r="C23" s="1400"/>
      <c r="D23" s="1400"/>
      <c r="E23" s="1400">
        <v>872969.8</v>
      </c>
      <c r="F23" s="1400"/>
      <c r="G23" s="1400">
        <v>872969.8</v>
      </c>
      <c r="H23" s="1400"/>
      <c r="I23" s="1400"/>
      <c r="J23" s="1400">
        <v>600000</v>
      </c>
      <c r="K23" s="1400">
        <v>600000</v>
      </c>
      <c r="L23" s="1400">
        <v>600000</v>
      </c>
      <c r="M23" s="1400"/>
      <c r="N23" s="1400">
        <v>0</v>
      </c>
      <c r="O23" s="1400"/>
      <c r="P23" s="1400"/>
      <c r="Q23" s="1400">
        <v>0</v>
      </c>
      <c r="R23" s="1400"/>
      <c r="S23" s="1400"/>
      <c r="T23" s="1400"/>
      <c r="U23" s="1400">
        <v>600000</v>
      </c>
      <c r="V23" s="1400">
        <v>600000</v>
      </c>
      <c r="W23" s="1400">
        <v>600000</v>
      </c>
      <c r="X23" s="1400"/>
      <c r="Y23" s="1400"/>
      <c r="Z23" s="1400">
        <v>0</v>
      </c>
      <c r="AA23" s="1400"/>
      <c r="AB23" s="1400"/>
      <c r="AC23" s="1400">
        <v>0</v>
      </c>
      <c r="AD23" s="1400"/>
      <c r="AE23" s="1400"/>
      <c r="AF23" s="1400"/>
      <c r="AG23" s="1400">
        <v>0</v>
      </c>
      <c r="AH23" s="1400"/>
      <c r="AI23" s="1400"/>
      <c r="AJ23" s="1400"/>
      <c r="AK23" s="1400"/>
      <c r="AL23" s="1400">
        <v>0</v>
      </c>
      <c r="AM23" s="1400"/>
      <c r="AN23" s="1400"/>
      <c r="AO23" s="1400"/>
      <c r="AP23" s="1400"/>
      <c r="AQ23" s="1400">
        <v>129108.97</v>
      </c>
      <c r="AR23" s="1400">
        <v>105863.57</v>
      </c>
      <c r="AS23" s="1400">
        <v>23245.4</v>
      </c>
      <c r="AT23" s="1400">
        <v>23245.4</v>
      </c>
      <c r="AU23" s="1400"/>
      <c r="AV23" s="1400"/>
      <c r="AW23" s="1400"/>
      <c r="AX23" s="1400"/>
      <c r="AY23" s="1400">
        <v>191391.25</v>
      </c>
      <c r="AZ23" s="1400">
        <v>191391.25</v>
      </c>
      <c r="BA23" s="1400">
        <v>191391.25</v>
      </c>
      <c r="BB23" s="1400"/>
      <c r="BC23" s="1400"/>
      <c r="BD23" s="1400"/>
      <c r="BE23" s="1400">
        <v>0</v>
      </c>
      <c r="BF23" s="1400"/>
      <c r="BG23" s="1400"/>
      <c r="BH23" s="1400"/>
      <c r="BI23" s="1400"/>
      <c r="BJ23" s="1400"/>
      <c r="BK23" s="1400"/>
      <c r="BL23" s="1400">
        <v>0</v>
      </c>
      <c r="BM23" s="1400">
        <v>0</v>
      </c>
      <c r="BN23" s="1400"/>
      <c r="BO23" s="1400"/>
      <c r="BP23" s="1400"/>
      <c r="BQ23" s="1400"/>
      <c r="BR23" s="1400"/>
      <c r="BS23" s="1400"/>
      <c r="BT23" s="1400">
        <v>0</v>
      </c>
      <c r="BU23" s="1400">
        <v>0</v>
      </c>
      <c r="BV23" s="1400"/>
      <c r="BW23" s="1400"/>
      <c r="BX23" s="1400"/>
      <c r="BY23" s="1400"/>
      <c r="BZ23" s="1400">
        <v>0</v>
      </c>
      <c r="CA23" s="1400"/>
      <c r="CB23" s="1400"/>
      <c r="CC23" s="1400"/>
      <c r="CD23" s="1400"/>
      <c r="CE23" s="1400"/>
      <c r="CF23" s="1400"/>
      <c r="CG23" s="1400"/>
      <c r="CH23" s="1400"/>
      <c r="CI23" s="1400"/>
      <c r="CJ23" s="1400"/>
      <c r="CK23" s="1400"/>
      <c r="CL23" s="1400"/>
      <c r="CM23" s="1400"/>
      <c r="CN23" s="1400">
        <v>0</v>
      </c>
      <c r="CO23" s="1400">
        <v>0</v>
      </c>
      <c r="CP23" s="1400"/>
      <c r="CQ23" s="1400"/>
      <c r="CR23" s="1400"/>
      <c r="CS23" s="1400"/>
      <c r="CT23" s="1400"/>
      <c r="CU23" s="1400">
        <v>0</v>
      </c>
      <c r="CV23" s="1400"/>
      <c r="CW23" s="1400"/>
      <c r="CX23" s="1400"/>
      <c r="CY23" s="1400"/>
      <c r="CZ23" s="1400"/>
      <c r="DA23" s="1400"/>
      <c r="DB23" s="1400">
        <v>0</v>
      </c>
      <c r="DC23" s="1400"/>
      <c r="DD23" s="1400"/>
      <c r="DE23" s="1400"/>
      <c r="DF23" s="1400">
        <v>62676402.77660539</v>
      </c>
      <c r="DG23" s="1400">
        <v>0</v>
      </c>
      <c r="DH23" s="1400">
        <v>0</v>
      </c>
      <c r="DI23" s="1400"/>
      <c r="DJ23" s="1400"/>
      <c r="DK23" s="1400">
        <v>0</v>
      </c>
      <c r="DL23" s="1400"/>
      <c r="DM23" s="1400"/>
      <c r="DN23" s="1400">
        <v>0</v>
      </c>
      <c r="DO23" s="1400"/>
      <c r="DP23" s="1400"/>
      <c r="DQ23" s="1400">
        <v>62676402.77660539</v>
      </c>
      <c r="DR23" s="1400">
        <v>1937115.6167320104</v>
      </c>
      <c r="DS23" s="1400">
        <v>60739287.159873381</v>
      </c>
      <c r="DT23" s="1400"/>
      <c r="DU23" s="1400"/>
      <c r="DV23" s="1400">
        <v>0</v>
      </c>
      <c r="DW23" s="1400"/>
      <c r="DX23" s="1400"/>
      <c r="DY23" s="1400"/>
      <c r="DZ23" s="1400">
        <v>0</v>
      </c>
      <c r="EA23" s="1400">
        <v>0</v>
      </c>
      <c r="EB23" s="1400"/>
      <c r="EC23" s="1400"/>
      <c r="ED23" s="1400">
        <v>0</v>
      </c>
      <c r="EE23" s="1400"/>
      <c r="EF23" s="1400"/>
      <c r="EG23" s="1400">
        <v>0</v>
      </c>
      <c r="EH23" s="1400"/>
      <c r="EI23" s="1400"/>
      <c r="EJ23" s="1400"/>
      <c r="EK23" s="1400">
        <v>0</v>
      </c>
      <c r="EL23" s="1400"/>
      <c r="EM23" s="1400">
        <v>0</v>
      </c>
      <c r="EN23" s="1400"/>
      <c r="EO23" s="1400"/>
      <c r="EP23" s="1400"/>
      <c r="EQ23" s="1400">
        <v>0</v>
      </c>
      <c r="ER23" s="1400"/>
      <c r="ES23" s="1400"/>
      <c r="ET23" s="1400"/>
      <c r="EU23" s="1400">
        <v>0</v>
      </c>
      <c r="EV23" s="1400"/>
      <c r="EW23" s="1400"/>
      <c r="EX23" s="1400"/>
      <c r="EY23" s="1400"/>
      <c r="EZ23" s="1400">
        <v>0</v>
      </c>
      <c r="FA23" s="1400"/>
      <c r="FB23" s="1400">
        <v>0</v>
      </c>
      <c r="FC23" s="1400"/>
      <c r="FD23" s="1400"/>
      <c r="FE23" s="1400"/>
      <c r="FF23" s="1400">
        <v>0</v>
      </c>
      <c r="FG23" s="1400"/>
      <c r="FH23" s="1400"/>
      <c r="FI23" s="1400"/>
      <c r="FJ23" s="1400">
        <v>0</v>
      </c>
      <c r="FK23" s="1400"/>
      <c r="FL23" s="1400"/>
      <c r="FM23" s="1400"/>
      <c r="FN23" s="1400"/>
      <c r="FO23" s="1400">
        <v>0</v>
      </c>
      <c r="FP23" s="1400"/>
      <c r="FQ23" s="1400"/>
      <c r="FR23" s="1400"/>
      <c r="FS23" s="1400"/>
      <c r="FT23" s="1400"/>
      <c r="FU23" s="1400"/>
      <c r="FV23" s="1400"/>
      <c r="FW23" s="1400">
        <v>19799253.399999991</v>
      </c>
      <c r="FX23" s="1400">
        <v>15669140.32</v>
      </c>
      <c r="FY23" s="1400">
        <v>4066733.8299999908</v>
      </c>
      <c r="FZ23" s="1400">
        <v>63379.249999999651</v>
      </c>
      <c r="GA23" s="1400"/>
      <c r="GB23" s="1400">
        <v>9300294.8594499975</v>
      </c>
      <c r="GC23" s="1400"/>
      <c r="GD23" s="1400"/>
      <c r="GE23" s="1400"/>
      <c r="GF23" s="1400">
        <v>94169421.056055382</v>
      </c>
    </row>
    <row r="24" spans="2:189">
      <c r="B24" s="1196">
        <v>42552</v>
      </c>
      <c r="C24" s="1400"/>
      <c r="D24" s="1400"/>
      <c r="E24" s="1400">
        <v>1821296.1600000001</v>
      </c>
      <c r="F24" s="1400"/>
      <c r="G24" s="1400">
        <v>1821296.1600000001</v>
      </c>
      <c r="H24" s="1400"/>
      <c r="I24" s="1400"/>
      <c r="J24" s="1400">
        <v>600000</v>
      </c>
      <c r="K24" s="1400">
        <v>600000</v>
      </c>
      <c r="L24" s="1400">
        <v>600000</v>
      </c>
      <c r="M24" s="1400"/>
      <c r="N24" s="1400">
        <v>0</v>
      </c>
      <c r="O24" s="1400"/>
      <c r="P24" s="1400"/>
      <c r="Q24" s="1400">
        <v>0</v>
      </c>
      <c r="R24" s="1400"/>
      <c r="S24" s="1400"/>
      <c r="T24" s="1400"/>
      <c r="U24" s="1400">
        <v>0</v>
      </c>
      <c r="V24" s="1400">
        <v>0</v>
      </c>
      <c r="W24" s="1400">
        <v>0</v>
      </c>
      <c r="X24" s="1400"/>
      <c r="Y24" s="1400"/>
      <c r="Z24" s="1400">
        <v>0</v>
      </c>
      <c r="AA24" s="1400"/>
      <c r="AB24" s="1400"/>
      <c r="AC24" s="1400">
        <v>0</v>
      </c>
      <c r="AD24" s="1400"/>
      <c r="AE24" s="1400"/>
      <c r="AF24" s="1400"/>
      <c r="AG24" s="1400">
        <v>0</v>
      </c>
      <c r="AH24" s="1400"/>
      <c r="AI24" s="1400"/>
      <c r="AJ24" s="1400"/>
      <c r="AK24" s="1400"/>
      <c r="AL24" s="1400">
        <v>0</v>
      </c>
      <c r="AM24" s="1400"/>
      <c r="AN24" s="1400"/>
      <c r="AO24" s="1400"/>
      <c r="AP24" s="1400"/>
      <c r="AQ24" s="1400">
        <v>86086.41</v>
      </c>
      <c r="AR24" s="1400">
        <v>62841.01</v>
      </c>
      <c r="AS24" s="1400">
        <v>23245.4</v>
      </c>
      <c r="AT24" s="1400">
        <v>23245.4</v>
      </c>
      <c r="AU24" s="1400"/>
      <c r="AV24" s="1400"/>
      <c r="AW24" s="1400"/>
      <c r="AX24" s="1400"/>
      <c r="AY24" s="1400">
        <v>191391.25</v>
      </c>
      <c r="AZ24" s="1400">
        <v>191391.25</v>
      </c>
      <c r="BA24" s="1400">
        <v>191391.25</v>
      </c>
      <c r="BB24" s="1400"/>
      <c r="BC24" s="1400"/>
      <c r="BD24" s="1400"/>
      <c r="BE24" s="1400">
        <v>0</v>
      </c>
      <c r="BF24" s="1400"/>
      <c r="BG24" s="1400"/>
      <c r="BH24" s="1400"/>
      <c r="BI24" s="1400"/>
      <c r="BJ24" s="1400"/>
      <c r="BK24" s="1400"/>
      <c r="BL24" s="1400">
        <v>0</v>
      </c>
      <c r="BM24" s="1400">
        <v>0</v>
      </c>
      <c r="BN24" s="1400"/>
      <c r="BO24" s="1400"/>
      <c r="BP24" s="1400"/>
      <c r="BQ24" s="1400"/>
      <c r="BR24" s="1400"/>
      <c r="BS24" s="1400"/>
      <c r="BT24" s="1400">
        <v>0</v>
      </c>
      <c r="BU24" s="1400">
        <v>0</v>
      </c>
      <c r="BV24" s="1400"/>
      <c r="BW24" s="1400"/>
      <c r="BX24" s="1400"/>
      <c r="BY24" s="1400"/>
      <c r="BZ24" s="1400">
        <v>0</v>
      </c>
      <c r="CA24" s="1400"/>
      <c r="CB24" s="1400"/>
      <c r="CC24" s="1400"/>
      <c r="CD24" s="1400"/>
      <c r="CE24" s="1400"/>
      <c r="CF24" s="1400"/>
      <c r="CG24" s="1400"/>
      <c r="CH24" s="1400"/>
      <c r="CI24" s="1400"/>
      <c r="CJ24" s="1400"/>
      <c r="CK24" s="1400"/>
      <c r="CL24" s="1400"/>
      <c r="CM24" s="1400"/>
      <c r="CN24" s="1400">
        <v>0</v>
      </c>
      <c r="CO24" s="1400">
        <v>0</v>
      </c>
      <c r="CP24" s="1400"/>
      <c r="CQ24" s="1400"/>
      <c r="CR24" s="1400"/>
      <c r="CS24" s="1400"/>
      <c r="CT24" s="1400"/>
      <c r="CU24" s="1400">
        <v>0</v>
      </c>
      <c r="CV24" s="1400"/>
      <c r="CW24" s="1400"/>
      <c r="CX24" s="1400"/>
      <c r="CY24" s="1400"/>
      <c r="CZ24" s="1400"/>
      <c r="DA24" s="1400"/>
      <c r="DB24" s="1400">
        <v>0</v>
      </c>
      <c r="DC24" s="1400"/>
      <c r="DD24" s="1400"/>
      <c r="DE24" s="1400"/>
      <c r="DF24" s="1400">
        <v>63362616.530096211</v>
      </c>
      <c r="DG24" s="1400">
        <v>0</v>
      </c>
      <c r="DH24" s="1400">
        <v>0</v>
      </c>
      <c r="DI24" s="1400"/>
      <c r="DJ24" s="1400"/>
      <c r="DK24" s="1400">
        <v>0</v>
      </c>
      <c r="DL24" s="1400"/>
      <c r="DM24" s="1400"/>
      <c r="DN24" s="1400">
        <v>0</v>
      </c>
      <c r="DO24" s="1400"/>
      <c r="DP24" s="1400"/>
      <c r="DQ24" s="1400">
        <v>63362616.530096211</v>
      </c>
      <c r="DR24" s="1400">
        <v>1958259.5967122975</v>
      </c>
      <c r="DS24" s="1400">
        <v>61404356.933383912</v>
      </c>
      <c r="DT24" s="1400"/>
      <c r="DU24" s="1400"/>
      <c r="DV24" s="1400">
        <v>0</v>
      </c>
      <c r="DW24" s="1400"/>
      <c r="DX24" s="1400"/>
      <c r="DY24" s="1400"/>
      <c r="DZ24" s="1400">
        <v>0</v>
      </c>
      <c r="EA24" s="1400">
        <v>0</v>
      </c>
      <c r="EB24" s="1400"/>
      <c r="EC24" s="1400"/>
      <c r="ED24" s="1400">
        <v>0</v>
      </c>
      <c r="EE24" s="1400"/>
      <c r="EF24" s="1400"/>
      <c r="EG24" s="1400">
        <v>0</v>
      </c>
      <c r="EH24" s="1400"/>
      <c r="EI24" s="1400"/>
      <c r="EJ24" s="1400"/>
      <c r="EK24" s="1400">
        <v>0</v>
      </c>
      <c r="EL24" s="1400"/>
      <c r="EM24" s="1400">
        <v>0</v>
      </c>
      <c r="EN24" s="1400"/>
      <c r="EO24" s="1400"/>
      <c r="EP24" s="1400"/>
      <c r="EQ24" s="1400">
        <v>0</v>
      </c>
      <c r="ER24" s="1400"/>
      <c r="ES24" s="1400"/>
      <c r="ET24" s="1400"/>
      <c r="EU24" s="1400">
        <v>0</v>
      </c>
      <c r="EV24" s="1400"/>
      <c r="EW24" s="1400"/>
      <c r="EX24" s="1400"/>
      <c r="EY24" s="1400"/>
      <c r="EZ24" s="1400">
        <v>0</v>
      </c>
      <c r="FA24" s="1400"/>
      <c r="FB24" s="1400">
        <v>0</v>
      </c>
      <c r="FC24" s="1400"/>
      <c r="FD24" s="1400"/>
      <c r="FE24" s="1400"/>
      <c r="FF24" s="1400">
        <v>0</v>
      </c>
      <c r="FG24" s="1400"/>
      <c r="FH24" s="1400"/>
      <c r="FI24" s="1400"/>
      <c r="FJ24" s="1400">
        <v>0</v>
      </c>
      <c r="FK24" s="1400"/>
      <c r="FL24" s="1400"/>
      <c r="FM24" s="1400"/>
      <c r="FN24" s="1400"/>
      <c r="FO24" s="1400">
        <v>0</v>
      </c>
      <c r="FP24" s="1400"/>
      <c r="FQ24" s="1400"/>
      <c r="FR24" s="1400"/>
      <c r="FS24" s="1400"/>
      <c r="FT24" s="1400"/>
      <c r="FU24" s="1400"/>
      <c r="FV24" s="1400"/>
      <c r="FW24" s="1400">
        <v>19838131.039999988</v>
      </c>
      <c r="FX24" s="1400">
        <v>15963584.440000001</v>
      </c>
      <c r="FY24" s="1400">
        <v>3827310.9499999885</v>
      </c>
      <c r="FZ24" s="1400">
        <v>47235.649999999558</v>
      </c>
      <c r="GA24" s="1400"/>
      <c r="GB24" s="1400">
        <v>9207647.2509499975</v>
      </c>
      <c r="GC24" s="1400"/>
      <c r="GD24" s="1400"/>
      <c r="GE24" s="1400"/>
      <c r="GF24" s="1400">
        <v>95107168.641046196</v>
      </c>
    </row>
    <row r="25" spans="2:189">
      <c r="B25" s="1196">
        <v>42583</v>
      </c>
      <c r="C25" s="1400"/>
      <c r="D25" s="1400"/>
      <c r="E25" s="1400">
        <v>1742703</v>
      </c>
      <c r="F25" s="1400"/>
      <c r="G25" s="1400">
        <v>1742703</v>
      </c>
      <c r="H25" s="1400"/>
      <c r="I25" s="1400"/>
      <c r="J25" s="1400">
        <v>600000</v>
      </c>
      <c r="K25" s="1400">
        <v>600000</v>
      </c>
      <c r="L25" s="1400">
        <v>600000</v>
      </c>
      <c r="M25" s="1400"/>
      <c r="N25" s="1400">
        <v>0</v>
      </c>
      <c r="O25" s="1400"/>
      <c r="P25" s="1400"/>
      <c r="Q25" s="1400">
        <v>0</v>
      </c>
      <c r="R25" s="1400"/>
      <c r="S25" s="1400"/>
      <c r="T25" s="1400"/>
      <c r="U25" s="1400">
        <v>0</v>
      </c>
      <c r="V25" s="1400">
        <v>0</v>
      </c>
      <c r="W25" s="1400">
        <v>0</v>
      </c>
      <c r="X25" s="1400"/>
      <c r="Y25" s="1400"/>
      <c r="Z25" s="1400">
        <v>0</v>
      </c>
      <c r="AA25" s="1400"/>
      <c r="AB25" s="1400"/>
      <c r="AC25" s="1400">
        <v>0</v>
      </c>
      <c r="AD25" s="1400"/>
      <c r="AE25" s="1400"/>
      <c r="AF25" s="1400"/>
      <c r="AG25" s="1400">
        <v>0</v>
      </c>
      <c r="AH25" s="1400"/>
      <c r="AI25" s="1400"/>
      <c r="AJ25" s="1400"/>
      <c r="AK25" s="1400"/>
      <c r="AL25" s="1400">
        <v>0</v>
      </c>
      <c r="AM25" s="1400"/>
      <c r="AN25" s="1400"/>
      <c r="AO25" s="1400"/>
      <c r="AP25" s="1400"/>
      <c r="AQ25" s="1400">
        <v>78119</v>
      </c>
      <c r="AR25" s="1400">
        <v>77645</v>
      </c>
      <c r="AS25" s="1400">
        <v>474</v>
      </c>
      <c r="AT25" s="1400">
        <v>474</v>
      </c>
      <c r="AU25" s="1400"/>
      <c r="AV25" s="1400"/>
      <c r="AW25" s="1400"/>
      <c r="AX25" s="1400"/>
      <c r="AY25" s="1400">
        <v>191391.25</v>
      </c>
      <c r="AZ25" s="1400">
        <v>191391.25</v>
      </c>
      <c r="BA25" s="1400">
        <v>191391.25</v>
      </c>
      <c r="BB25" s="1400"/>
      <c r="BC25" s="1400"/>
      <c r="BD25" s="1400"/>
      <c r="BE25" s="1400">
        <v>0</v>
      </c>
      <c r="BF25" s="1400"/>
      <c r="BG25" s="1400"/>
      <c r="BH25" s="1400"/>
      <c r="BI25" s="1400"/>
      <c r="BJ25" s="1400"/>
      <c r="BK25" s="1400"/>
      <c r="BL25" s="1400">
        <v>0</v>
      </c>
      <c r="BM25" s="1400">
        <v>0</v>
      </c>
      <c r="BN25" s="1400"/>
      <c r="BO25" s="1400"/>
      <c r="BP25" s="1400"/>
      <c r="BQ25" s="1400"/>
      <c r="BR25" s="1400"/>
      <c r="BS25" s="1400"/>
      <c r="BT25" s="1400">
        <v>0</v>
      </c>
      <c r="BU25" s="1400">
        <v>0</v>
      </c>
      <c r="BV25" s="1400"/>
      <c r="BW25" s="1400"/>
      <c r="BX25" s="1400"/>
      <c r="BY25" s="1400"/>
      <c r="BZ25" s="1400">
        <v>0</v>
      </c>
      <c r="CA25" s="1400"/>
      <c r="CB25" s="1400"/>
      <c r="CC25" s="1400"/>
      <c r="CD25" s="1400"/>
      <c r="CE25" s="1400"/>
      <c r="CF25" s="1400"/>
      <c r="CG25" s="1400"/>
      <c r="CH25" s="1400"/>
      <c r="CI25" s="1400"/>
      <c r="CJ25" s="1400"/>
      <c r="CK25" s="1400"/>
      <c r="CL25" s="1400"/>
      <c r="CM25" s="1400"/>
      <c r="CN25" s="1400">
        <v>0</v>
      </c>
      <c r="CO25" s="1400">
        <v>0</v>
      </c>
      <c r="CP25" s="1400"/>
      <c r="CQ25" s="1400"/>
      <c r="CR25" s="1400"/>
      <c r="CS25" s="1400"/>
      <c r="CT25" s="1400"/>
      <c r="CU25" s="1400">
        <v>0</v>
      </c>
      <c r="CV25" s="1400"/>
      <c r="CW25" s="1400"/>
      <c r="CX25" s="1400"/>
      <c r="CY25" s="1400"/>
      <c r="CZ25" s="1400"/>
      <c r="DA25" s="1400"/>
      <c r="DB25" s="1400">
        <v>0</v>
      </c>
      <c r="DC25" s="1400"/>
      <c r="DD25" s="1400"/>
      <c r="DE25" s="1400"/>
      <c r="DF25" s="1400">
        <v>63567872</v>
      </c>
      <c r="DG25" s="1400">
        <v>0</v>
      </c>
      <c r="DH25" s="1400">
        <v>0</v>
      </c>
      <c r="DI25" s="1400"/>
      <c r="DJ25" s="1400"/>
      <c r="DK25" s="1400">
        <v>0</v>
      </c>
      <c r="DL25" s="1400"/>
      <c r="DM25" s="1400"/>
      <c r="DN25" s="1400">
        <v>0</v>
      </c>
      <c r="DO25" s="1400"/>
      <c r="DP25" s="1400"/>
      <c r="DQ25" s="1400">
        <v>63567872</v>
      </c>
      <c r="DR25" s="1400">
        <v>1964584</v>
      </c>
      <c r="DS25" s="1400">
        <v>61603288</v>
      </c>
      <c r="DT25" s="1400"/>
      <c r="DU25" s="1400"/>
      <c r="DV25" s="1400">
        <v>0</v>
      </c>
      <c r="DW25" s="1400"/>
      <c r="DX25" s="1400"/>
      <c r="DY25" s="1400"/>
      <c r="DZ25" s="1400">
        <v>0</v>
      </c>
      <c r="EA25" s="1400">
        <v>0</v>
      </c>
      <c r="EB25" s="1400"/>
      <c r="EC25" s="1400"/>
      <c r="ED25" s="1400">
        <v>0</v>
      </c>
      <c r="EE25" s="1400"/>
      <c r="EF25" s="1400"/>
      <c r="EG25" s="1400">
        <v>0</v>
      </c>
      <c r="EH25" s="1400"/>
      <c r="EI25" s="1400"/>
      <c r="EJ25" s="1400"/>
      <c r="EK25" s="1400">
        <v>0</v>
      </c>
      <c r="EL25" s="1400"/>
      <c r="EM25" s="1400">
        <v>0</v>
      </c>
      <c r="EN25" s="1400"/>
      <c r="EO25" s="1400"/>
      <c r="EP25" s="1400"/>
      <c r="EQ25" s="1400">
        <v>0</v>
      </c>
      <c r="ER25" s="1400"/>
      <c r="ES25" s="1400"/>
      <c r="ET25" s="1400"/>
      <c r="EU25" s="1400">
        <v>0</v>
      </c>
      <c r="EV25" s="1400"/>
      <c r="EW25" s="1400"/>
      <c r="EX25" s="1400"/>
      <c r="EY25" s="1400"/>
      <c r="EZ25" s="1400">
        <v>0</v>
      </c>
      <c r="FA25" s="1400"/>
      <c r="FB25" s="1400">
        <v>0</v>
      </c>
      <c r="FC25" s="1400"/>
      <c r="FD25" s="1400"/>
      <c r="FE25" s="1400"/>
      <c r="FF25" s="1400">
        <v>0</v>
      </c>
      <c r="FG25" s="1400"/>
      <c r="FH25" s="1400"/>
      <c r="FI25" s="1400"/>
      <c r="FJ25" s="1400">
        <v>0</v>
      </c>
      <c r="FK25" s="1400"/>
      <c r="FL25" s="1400"/>
      <c r="FM25" s="1400"/>
      <c r="FN25" s="1400"/>
      <c r="FO25" s="1400">
        <v>0</v>
      </c>
      <c r="FP25" s="1400"/>
      <c r="FQ25" s="1400"/>
      <c r="FR25" s="1400"/>
      <c r="FS25" s="1400"/>
      <c r="FT25" s="1400"/>
      <c r="FU25" s="1400"/>
      <c r="FV25" s="1400"/>
      <c r="FW25" s="1400">
        <v>19705571</v>
      </c>
      <c r="FX25" s="1400">
        <v>15958807</v>
      </c>
      <c r="FY25" s="1400">
        <v>3707600</v>
      </c>
      <c r="FZ25" s="1400">
        <v>39164</v>
      </c>
      <c r="GA25" s="1400"/>
      <c r="GB25" s="1400">
        <v>9286482</v>
      </c>
      <c r="GC25" s="1400"/>
      <c r="GD25" s="1400"/>
      <c r="GE25" s="1400"/>
      <c r="GF25" s="1400">
        <v>95172138.25</v>
      </c>
    </row>
    <row r="26" spans="2:189">
      <c r="B26" s="1196">
        <v>42614</v>
      </c>
      <c r="C26" s="1400"/>
      <c r="D26" s="1400"/>
      <c r="E26" s="1400">
        <v>1719678</v>
      </c>
      <c r="F26" s="1400"/>
      <c r="G26" s="1400">
        <v>1719678</v>
      </c>
      <c r="H26" s="1400"/>
      <c r="I26" s="1400"/>
      <c r="J26" s="1400">
        <v>600000</v>
      </c>
      <c r="K26" s="1400">
        <v>600000</v>
      </c>
      <c r="L26" s="1400">
        <v>600000</v>
      </c>
      <c r="M26" s="1400"/>
      <c r="N26" s="1400">
        <v>0</v>
      </c>
      <c r="O26" s="1400"/>
      <c r="P26" s="1400"/>
      <c r="Q26" s="1400">
        <v>0</v>
      </c>
      <c r="R26" s="1400"/>
      <c r="S26" s="1400"/>
      <c r="T26" s="1400"/>
      <c r="U26" s="1400">
        <v>0</v>
      </c>
      <c r="V26" s="1400">
        <v>0</v>
      </c>
      <c r="W26" s="1400">
        <v>0</v>
      </c>
      <c r="X26" s="1400"/>
      <c r="Y26" s="1400"/>
      <c r="Z26" s="1400">
        <v>0</v>
      </c>
      <c r="AA26" s="1400"/>
      <c r="AB26" s="1400"/>
      <c r="AC26" s="1400">
        <v>0</v>
      </c>
      <c r="AD26" s="1400"/>
      <c r="AE26" s="1400"/>
      <c r="AF26" s="1400"/>
      <c r="AG26" s="1400">
        <v>0</v>
      </c>
      <c r="AH26" s="1400"/>
      <c r="AI26" s="1400"/>
      <c r="AJ26" s="1400"/>
      <c r="AK26" s="1400"/>
      <c r="AL26" s="1400">
        <v>0</v>
      </c>
      <c r="AM26" s="1400"/>
      <c r="AN26" s="1400"/>
      <c r="AO26" s="1400"/>
      <c r="AP26" s="1400"/>
      <c r="AQ26" s="1400">
        <v>54780</v>
      </c>
      <c r="AR26" s="1400">
        <v>54306</v>
      </c>
      <c r="AS26" s="1400">
        <v>474</v>
      </c>
      <c r="AT26" s="1400">
        <v>474</v>
      </c>
      <c r="AU26" s="1400"/>
      <c r="AV26" s="1400"/>
      <c r="AW26" s="1400"/>
      <c r="AX26" s="1400"/>
      <c r="AY26" s="1400">
        <v>191391.25</v>
      </c>
      <c r="AZ26" s="1400">
        <v>191391.25</v>
      </c>
      <c r="BA26" s="1400">
        <v>191391.25</v>
      </c>
      <c r="BB26" s="1400"/>
      <c r="BC26" s="1400"/>
      <c r="BD26" s="1400"/>
      <c r="BE26" s="1400">
        <v>0</v>
      </c>
      <c r="BF26" s="1400"/>
      <c r="BG26" s="1400"/>
      <c r="BH26" s="1400"/>
      <c r="BI26" s="1400"/>
      <c r="BJ26" s="1400"/>
      <c r="BK26" s="1400"/>
      <c r="BL26" s="1400">
        <v>0</v>
      </c>
      <c r="BM26" s="1400">
        <v>0</v>
      </c>
      <c r="BN26" s="1400"/>
      <c r="BO26" s="1400"/>
      <c r="BP26" s="1400"/>
      <c r="BQ26" s="1400"/>
      <c r="BR26" s="1400"/>
      <c r="BS26" s="1400"/>
      <c r="BT26" s="1400">
        <v>0</v>
      </c>
      <c r="BU26" s="1400">
        <v>0</v>
      </c>
      <c r="BV26" s="1400"/>
      <c r="BW26" s="1400"/>
      <c r="BX26" s="1400"/>
      <c r="BY26" s="1400"/>
      <c r="BZ26" s="1400">
        <v>0</v>
      </c>
      <c r="CA26" s="1400"/>
      <c r="CB26" s="1400"/>
      <c r="CC26" s="1400"/>
      <c r="CD26" s="1400"/>
      <c r="CE26" s="1400"/>
      <c r="CF26" s="1400"/>
      <c r="CG26" s="1400"/>
      <c r="CH26" s="1400"/>
      <c r="CI26" s="1400"/>
      <c r="CJ26" s="1400"/>
      <c r="CK26" s="1400"/>
      <c r="CL26" s="1400"/>
      <c r="CM26" s="1400"/>
      <c r="CN26" s="1400">
        <v>0</v>
      </c>
      <c r="CO26" s="1400">
        <v>0</v>
      </c>
      <c r="CP26" s="1400"/>
      <c r="CQ26" s="1400"/>
      <c r="CR26" s="1400"/>
      <c r="CS26" s="1400"/>
      <c r="CT26" s="1400"/>
      <c r="CU26" s="1400">
        <v>0</v>
      </c>
      <c r="CV26" s="1400"/>
      <c r="CW26" s="1400"/>
      <c r="CX26" s="1400"/>
      <c r="CY26" s="1400"/>
      <c r="CZ26" s="1400"/>
      <c r="DA26" s="1400"/>
      <c r="DB26" s="1400">
        <v>0</v>
      </c>
      <c r="DC26" s="1400"/>
      <c r="DD26" s="1400"/>
      <c r="DE26" s="1400"/>
      <c r="DF26" s="1400">
        <v>63934962</v>
      </c>
      <c r="DG26" s="1400">
        <v>0</v>
      </c>
      <c r="DH26" s="1400">
        <v>0</v>
      </c>
      <c r="DI26" s="1400"/>
      <c r="DJ26" s="1400"/>
      <c r="DK26" s="1400">
        <v>0</v>
      </c>
      <c r="DL26" s="1400"/>
      <c r="DM26" s="1400"/>
      <c r="DN26" s="1400">
        <v>0</v>
      </c>
      <c r="DO26" s="1400"/>
      <c r="DP26" s="1400"/>
      <c r="DQ26" s="1400">
        <v>63934962</v>
      </c>
      <c r="DR26" s="1400">
        <v>1994383</v>
      </c>
      <c r="DS26" s="1400">
        <v>61940579</v>
      </c>
      <c r="DT26" s="1400"/>
      <c r="DU26" s="1400"/>
      <c r="DV26" s="1400">
        <v>0</v>
      </c>
      <c r="DW26" s="1400"/>
      <c r="DX26" s="1400"/>
      <c r="DY26" s="1400"/>
      <c r="DZ26" s="1400">
        <v>0</v>
      </c>
      <c r="EA26" s="1400">
        <v>0</v>
      </c>
      <c r="EB26" s="1400"/>
      <c r="EC26" s="1400"/>
      <c r="ED26" s="1400">
        <v>0</v>
      </c>
      <c r="EE26" s="1400"/>
      <c r="EF26" s="1400"/>
      <c r="EG26" s="1400">
        <v>0</v>
      </c>
      <c r="EH26" s="1400"/>
      <c r="EI26" s="1400"/>
      <c r="EJ26" s="1400"/>
      <c r="EK26" s="1400">
        <v>0</v>
      </c>
      <c r="EL26" s="1400"/>
      <c r="EM26" s="1400">
        <v>0</v>
      </c>
      <c r="EN26" s="1400"/>
      <c r="EO26" s="1400"/>
      <c r="EP26" s="1400"/>
      <c r="EQ26" s="1400">
        <v>0</v>
      </c>
      <c r="ER26" s="1400"/>
      <c r="ES26" s="1400"/>
      <c r="ET26" s="1400"/>
      <c r="EU26" s="1400">
        <v>0</v>
      </c>
      <c r="EV26" s="1400"/>
      <c r="EW26" s="1400"/>
      <c r="EX26" s="1400"/>
      <c r="EY26" s="1400"/>
      <c r="EZ26" s="1400">
        <v>0</v>
      </c>
      <c r="FA26" s="1400"/>
      <c r="FB26" s="1400">
        <v>0</v>
      </c>
      <c r="FC26" s="1400"/>
      <c r="FD26" s="1400"/>
      <c r="FE26" s="1400"/>
      <c r="FF26" s="1400">
        <v>0</v>
      </c>
      <c r="FG26" s="1400"/>
      <c r="FH26" s="1400"/>
      <c r="FI26" s="1400"/>
      <c r="FJ26" s="1400">
        <v>0</v>
      </c>
      <c r="FK26" s="1400"/>
      <c r="FL26" s="1400"/>
      <c r="FM26" s="1400"/>
      <c r="FN26" s="1400"/>
      <c r="FO26" s="1400">
        <v>0</v>
      </c>
      <c r="FP26" s="1400"/>
      <c r="FQ26" s="1400"/>
      <c r="FR26" s="1400"/>
      <c r="FS26" s="1400"/>
      <c r="FT26" s="1400"/>
      <c r="FU26" s="1400"/>
      <c r="FV26" s="1400"/>
      <c r="FW26" s="1400">
        <v>19573009</v>
      </c>
      <c r="FX26" s="1400">
        <v>15954029</v>
      </c>
      <c r="FY26" s="1400">
        <v>3587888</v>
      </c>
      <c r="FZ26" s="1400">
        <v>31092</v>
      </c>
      <c r="GA26" s="1400"/>
      <c r="GB26" s="1400">
        <v>9433357</v>
      </c>
      <c r="GC26" s="1400"/>
      <c r="GD26" s="1400"/>
      <c r="GE26" s="1400"/>
      <c r="GF26" s="1400">
        <v>95507177.25</v>
      </c>
    </row>
    <row r="27" spans="2:189">
      <c r="B27" s="1196">
        <v>42644</v>
      </c>
      <c r="C27" s="1400"/>
      <c r="D27" s="1400"/>
      <c r="E27" s="1400">
        <v>1119678</v>
      </c>
      <c r="F27" s="1400"/>
      <c r="G27" s="1400">
        <v>1119678</v>
      </c>
      <c r="H27" s="1400"/>
      <c r="I27" s="1400"/>
      <c r="J27" s="1400">
        <v>600000</v>
      </c>
      <c r="K27" s="1400">
        <v>600000</v>
      </c>
      <c r="L27" s="1400">
        <v>600000</v>
      </c>
      <c r="M27" s="1400"/>
      <c r="N27" s="1400">
        <v>0</v>
      </c>
      <c r="O27" s="1400"/>
      <c r="P27" s="1400"/>
      <c r="Q27" s="1400">
        <v>0</v>
      </c>
      <c r="R27" s="1400"/>
      <c r="S27" s="1400"/>
      <c r="T27" s="1400"/>
      <c r="U27" s="1400">
        <v>0</v>
      </c>
      <c r="V27" s="1400">
        <v>0</v>
      </c>
      <c r="W27" s="1400">
        <v>0</v>
      </c>
      <c r="X27" s="1400"/>
      <c r="Y27" s="1400"/>
      <c r="Z27" s="1400">
        <v>0</v>
      </c>
      <c r="AA27" s="1400"/>
      <c r="AB27" s="1400"/>
      <c r="AC27" s="1400">
        <v>0</v>
      </c>
      <c r="AD27" s="1400"/>
      <c r="AE27" s="1400"/>
      <c r="AF27" s="1400"/>
      <c r="AG27" s="1400">
        <v>0</v>
      </c>
      <c r="AH27" s="1400"/>
      <c r="AI27" s="1400"/>
      <c r="AJ27" s="1400"/>
      <c r="AK27" s="1400"/>
      <c r="AL27" s="1400">
        <v>0</v>
      </c>
      <c r="AM27" s="1400"/>
      <c r="AN27" s="1400"/>
      <c r="AO27" s="1400"/>
      <c r="AP27" s="1400"/>
      <c r="AQ27" s="1400">
        <v>54780</v>
      </c>
      <c r="AR27" s="1400">
        <v>54306</v>
      </c>
      <c r="AS27" s="1400">
        <v>474</v>
      </c>
      <c r="AT27" s="1400">
        <v>474</v>
      </c>
      <c r="AU27" s="1400"/>
      <c r="AV27" s="1400"/>
      <c r="AW27" s="1400"/>
      <c r="AX27" s="1400"/>
      <c r="AY27" s="1400">
        <v>191391.25</v>
      </c>
      <c r="AZ27" s="1400">
        <v>191391.25</v>
      </c>
      <c r="BA27" s="1400">
        <v>191391.25</v>
      </c>
      <c r="BB27" s="1400"/>
      <c r="BC27" s="1400"/>
      <c r="BD27" s="1400"/>
      <c r="BE27" s="1400">
        <v>0</v>
      </c>
      <c r="BF27" s="1400"/>
      <c r="BG27" s="1400"/>
      <c r="BH27" s="1400"/>
      <c r="BI27" s="1400"/>
      <c r="BJ27" s="1400"/>
      <c r="BK27" s="1400"/>
      <c r="BL27" s="1400">
        <v>0</v>
      </c>
      <c r="BM27" s="1400">
        <v>0</v>
      </c>
      <c r="BN27" s="1400"/>
      <c r="BO27" s="1400"/>
      <c r="BP27" s="1400"/>
      <c r="BQ27" s="1400"/>
      <c r="BR27" s="1400"/>
      <c r="BS27" s="1400"/>
      <c r="BT27" s="1400">
        <v>0</v>
      </c>
      <c r="BU27" s="1400">
        <v>0</v>
      </c>
      <c r="BV27" s="1400"/>
      <c r="BW27" s="1400"/>
      <c r="BX27" s="1400"/>
      <c r="BY27" s="1400"/>
      <c r="BZ27" s="1400">
        <v>0</v>
      </c>
      <c r="CA27" s="1400"/>
      <c r="CB27" s="1400"/>
      <c r="CC27" s="1400"/>
      <c r="CD27" s="1400"/>
      <c r="CE27" s="1400"/>
      <c r="CF27" s="1400"/>
      <c r="CG27" s="1400"/>
      <c r="CH27" s="1400"/>
      <c r="CI27" s="1400"/>
      <c r="CJ27" s="1400"/>
      <c r="CK27" s="1400"/>
      <c r="CL27" s="1400"/>
      <c r="CM27" s="1400"/>
      <c r="CN27" s="1400">
        <v>0</v>
      </c>
      <c r="CO27" s="1400">
        <v>0</v>
      </c>
      <c r="CP27" s="1400"/>
      <c r="CQ27" s="1400"/>
      <c r="CR27" s="1400"/>
      <c r="CS27" s="1400"/>
      <c r="CT27" s="1400"/>
      <c r="CU27" s="1400">
        <v>0</v>
      </c>
      <c r="CV27" s="1400"/>
      <c r="CW27" s="1400"/>
      <c r="CX27" s="1400"/>
      <c r="CY27" s="1400"/>
      <c r="CZ27" s="1400"/>
      <c r="DA27" s="1400"/>
      <c r="DB27" s="1400">
        <v>0</v>
      </c>
      <c r="DC27" s="1400"/>
      <c r="DD27" s="1400"/>
      <c r="DE27" s="1400"/>
      <c r="DF27" s="1400">
        <v>64534962</v>
      </c>
      <c r="DG27" s="1400">
        <v>0</v>
      </c>
      <c r="DH27" s="1400">
        <v>0</v>
      </c>
      <c r="DI27" s="1400"/>
      <c r="DJ27" s="1400"/>
      <c r="DK27" s="1400">
        <v>0</v>
      </c>
      <c r="DL27" s="1400"/>
      <c r="DM27" s="1400"/>
      <c r="DN27" s="1400">
        <v>0</v>
      </c>
      <c r="DO27" s="1400"/>
      <c r="DP27" s="1400"/>
      <c r="DQ27" s="1400">
        <v>64534962</v>
      </c>
      <c r="DR27" s="1400">
        <v>1994383</v>
      </c>
      <c r="DS27" s="1400">
        <v>62540579</v>
      </c>
      <c r="DT27" s="1400"/>
      <c r="DU27" s="1400"/>
      <c r="DV27" s="1400">
        <v>0</v>
      </c>
      <c r="DW27" s="1400"/>
      <c r="DX27" s="1400"/>
      <c r="DY27" s="1400"/>
      <c r="DZ27" s="1400">
        <v>0</v>
      </c>
      <c r="EA27" s="1400">
        <v>0</v>
      </c>
      <c r="EB27" s="1400"/>
      <c r="EC27" s="1400"/>
      <c r="ED27" s="1400">
        <v>0</v>
      </c>
      <c r="EE27" s="1400"/>
      <c r="EF27" s="1400"/>
      <c r="EG27" s="1400">
        <v>0</v>
      </c>
      <c r="EH27" s="1400"/>
      <c r="EI27" s="1400"/>
      <c r="EJ27" s="1400"/>
      <c r="EK27" s="1400">
        <v>0</v>
      </c>
      <c r="EL27" s="1400"/>
      <c r="EM27" s="1400">
        <v>0</v>
      </c>
      <c r="EN27" s="1400"/>
      <c r="EO27" s="1400"/>
      <c r="EP27" s="1400"/>
      <c r="EQ27" s="1400">
        <v>0</v>
      </c>
      <c r="ER27" s="1400"/>
      <c r="ES27" s="1400"/>
      <c r="ET27" s="1400"/>
      <c r="EU27" s="1400">
        <v>0</v>
      </c>
      <c r="EV27" s="1400"/>
      <c r="EW27" s="1400"/>
      <c r="EX27" s="1400"/>
      <c r="EY27" s="1400"/>
      <c r="EZ27" s="1400">
        <v>0</v>
      </c>
      <c r="FA27" s="1400"/>
      <c r="FB27" s="1400">
        <v>0</v>
      </c>
      <c r="FC27" s="1400"/>
      <c r="FD27" s="1400"/>
      <c r="FE27" s="1400"/>
      <c r="FF27" s="1400">
        <v>0</v>
      </c>
      <c r="FG27" s="1400"/>
      <c r="FH27" s="1400"/>
      <c r="FI27" s="1400"/>
      <c r="FJ27" s="1400">
        <v>0</v>
      </c>
      <c r="FK27" s="1400"/>
      <c r="FL27" s="1400"/>
      <c r="FM27" s="1400"/>
      <c r="FN27" s="1400"/>
      <c r="FO27" s="1400">
        <v>0</v>
      </c>
      <c r="FP27" s="1400"/>
      <c r="FQ27" s="1400"/>
      <c r="FR27" s="1400"/>
      <c r="FS27" s="1400"/>
      <c r="FT27" s="1400"/>
      <c r="FU27" s="1400"/>
      <c r="FV27" s="1400"/>
      <c r="FW27" s="1400">
        <v>19573009</v>
      </c>
      <c r="FX27" s="1400">
        <v>15954029</v>
      </c>
      <c r="FY27" s="1400">
        <v>3587888</v>
      </c>
      <c r="FZ27" s="1400">
        <v>31092</v>
      </c>
      <c r="GA27" s="1400"/>
      <c r="GB27" s="1400">
        <v>9433357</v>
      </c>
      <c r="GC27" s="1400"/>
      <c r="GD27" s="1400"/>
      <c r="GE27" s="1400"/>
      <c r="GF27" s="1400">
        <v>95507177.25</v>
      </c>
    </row>
    <row r="28" spans="2:189">
      <c r="B28" s="1196">
        <v>42675</v>
      </c>
      <c r="C28" s="1400"/>
      <c r="D28" s="1400"/>
      <c r="E28" s="1400">
        <v>1719678.39</v>
      </c>
      <c r="F28" s="1400"/>
      <c r="G28" s="1400">
        <v>1719678.39</v>
      </c>
      <c r="H28" s="1400"/>
      <c r="I28" s="1400"/>
      <c r="J28" s="1400">
        <v>652786.14</v>
      </c>
      <c r="K28" s="1400">
        <v>652786.14</v>
      </c>
      <c r="L28" s="1400">
        <v>652786.14</v>
      </c>
      <c r="M28" s="1400"/>
      <c r="N28" s="1400">
        <v>0</v>
      </c>
      <c r="O28" s="1400"/>
      <c r="P28" s="1400"/>
      <c r="Q28" s="1400">
        <v>0</v>
      </c>
      <c r="R28" s="1400"/>
      <c r="S28" s="1400"/>
      <c r="T28" s="1400"/>
      <c r="U28" s="1400">
        <v>0</v>
      </c>
      <c r="V28" s="1400">
        <v>0</v>
      </c>
      <c r="W28" s="1400">
        <v>0</v>
      </c>
      <c r="X28" s="1400"/>
      <c r="Y28" s="1400"/>
      <c r="Z28" s="1400">
        <v>0</v>
      </c>
      <c r="AA28" s="1400"/>
      <c r="AB28" s="1400"/>
      <c r="AC28" s="1400">
        <v>0</v>
      </c>
      <c r="AD28" s="1400"/>
      <c r="AE28" s="1400"/>
      <c r="AF28" s="1400"/>
      <c r="AG28" s="1400">
        <v>0</v>
      </c>
      <c r="AH28" s="1400"/>
      <c r="AI28" s="1400"/>
      <c r="AJ28" s="1400"/>
      <c r="AK28" s="1400"/>
      <c r="AL28" s="1400">
        <v>0</v>
      </c>
      <c r="AM28" s="1400"/>
      <c r="AN28" s="1400"/>
      <c r="AO28" s="1400"/>
      <c r="AP28" s="1400"/>
      <c r="AQ28" s="1400">
        <v>1994</v>
      </c>
      <c r="AR28" s="1400">
        <v>1520</v>
      </c>
      <c r="AS28" s="1400">
        <v>474</v>
      </c>
      <c r="AT28" s="1400">
        <v>474</v>
      </c>
      <c r="AU28" s="1400"/>
      <c r="AV28" s="1400"/>
      <c r="AW28" s="1400"/>
      <c r="AX28" s="1400"/>
      <c r="AY28" s="1400">
        <v>191391.25</v>
      </c>
      <c r="AZ28" s="1400">
        <v>191391.25</v>
      </c>
      <c r="BA28" s="1400">
        <v>191391.25</v>
      </c>
      <c r="BB28" s="1400"/>
      <c r="BC28" s="1400"/>
      <c r="BD28" s="1400"/>
      <c r="BE28" s="1400">
        <v>0</v>
      </c>
      <c r="BF28" s="1400"/>
      <c r="BG28" s="1400"/>
      <c r="BH28" s="1400"/>
      <c r="BI28" s="1400"/>
      <c r="BJ28" s="1400"/>
      <c r="BK28" s="1400"/>
      <c r="BL28" s="1400">
        <v>0</v>
      </c>
      <c r="BM28" s="1400">
        <v>0</v>
      </c>
      <c r="BN28" s="1400"/>
      <c r="BO28" s="1400"/>
      <c r="BP28" s="1400"/>
      <c r="BQ28" s="1400"/>
      <c r="BR28" s="1400"/>
      <c r="BS28" s="1400"/>
      <c r="BT28" s="1400">
        <v>0</v>
      </c>
      <c r="BU28" s="1400">
        <v>0</v>
      </c>
      <c r="BV28" s="1400"/>
      <c r="BW28" s="1400"/>
      <c r="BX28" s="1400"/>
      <c r="BY28" s="1400"/>
      <c r="BZ28" s="1400">
        <v>0</v>
      </c>
      <c r="CA28" s="1400"/>
      <c r="CB28" s="1400"/>
      <c r="CC28" s="1400"/>
      <c r="CD28" s="1400"/>
      <c r="CE28" s="1400"/>
      <c r="CF28" s="1400"/>
      <c r="CG28" s="1400"/>
      <c r="CH28" s="1400"/>
      <c r="CI28" s="1400"/>
      <c r="CJ28" s="1400"/>
      <c r="CK28" s="1400"/>
      <c r="CL28" s="1400"/>
      <c r="CM28" s="1400"/>
      <c r="CN28" s="1400">
        <v>0</v>
      </c>
      <c r="CO28" s="1400">
        <v>0</v>
      </c>
      <c r="CP28" s="1400"/>
      <c r="CQ28" s="1400"/>
      <c r="CR28" s="1400"/>
      <c r="CS28" s="1400"/>
      <c r="CT28" s="1400"/>
      <c r="CU28" s="1400">
        <v>0</v>
      </c>
      <c r="CV28" s="1400"/>
      <c r="CW28" s="1400"/>
      <c r="CX28" s="1400"/>
      <c r="CY28" s="1400"/>
      <c r="CZ28" s="1400"/>
      <c r="DA28" s="1400"/>
      <c r="DB28" s="1400">
        <v>0</v>
      </c>
      <c r="DC28" s="1400"/>
      <c r="DD28" s="1400"/>
      <c r="DE28" s="1400"/>
      <c r="DF28" s="1400">
        <v>63934961.590096213</v>
      </c>
      <c r="DG28" s="1400">
        <v>0</v>
      </c>
      <c r="DH28" s="1400">
        <v>0</v>
      </c>
      <c r="DI28" s="1400"/>
      <c r="DJ28" s="1400"/>
      <c r="DK28" s="1400">
        <v>0</v>
      </c>
      <c r="DL28" s="1400"/>
      <c r="DM28" s="1400"/>
      <c r="DN28" s="1400">
        <v>0</v>
      </c>
      <c r="DO28" s="1400"/>
      <c r="DP28" s="1400"/>
      <c r="DQ28" s="1400">
        <v>63934961.590096213</v>
      </c>
      <c r="DR28" s="1400">
        <v>1994382.5108225583</v>
      </c>
      <c r="DS28" s="1400">
        <v>61940579.079273656</v>
      </c>
      <c r="DT28" s="1400"/>
      <c r="DU28" s="1400"/>
      <c r="DV28" s="1400">
        <v>0</v>
      </c>
      <c r="DW28" s="1400"/>
      <c r="DX28" s="1400"/>
      <c r="DY28" s="1400"/>
      <c r="DZ28" s="1400">
        <v>0</v>
      </c>
      <c r="EA28" s="1400">
        <v>0</v>
      </c>
      <c r="EB28" s="1400"/>
      <c r="EC28" s="1400"/>
      <c r="ED28" s="1400">
        <v>0</v>
      </c>
      <c r="EE28" s="1400"/>
      <c r="EF28" s="1400"/>
      <c r="EG28" s="1400">
        <v>0</v>
      </c>
      <c r="EH28" s="1400"/>
      <c r="EI28" s="1400"/>
      <c r="EJ28" s="1400"/>
      <c r="EK28" s="1400">
        <v>0</v>
      </c>
      <c r="EL28" s="1400"/>
      <c r="EM28" s="1400">
        <v>0</v>
      </c>
      <c r="EN28" s="1400"/>
      <c r="EO28" s="1400"/>
      <c r="EP28" s="1400"/>
      <c r="EQ28" s="1400">
        <v>0</v>
      </c>
      <c r="ER28" s="1400"/>
      <c r="ES28" s="1400"/>
      <c r="ET28" s="1400"/>
      <c r="EU28" s="1400">
        <v>0</v>
      </c>
      <c r="EV28" s="1400"/>
      <c r="EW28" s="1400"/>
      <c r="EX28" s="1400"/>
      <c r="EY28" s="1400"/>
      <c r="EZ28" s="1400">
        <v>0</v>
      </c>
      <c r="FA28" s="1400"/>
      <c r="FB28" s="1400">
        <v>0</v>
      </c>
      <c r="FC28" s="1400"/>
      <c r="FD28" s="1400"/>
      <c r="FE28" s="1400"/>
      <c r="FF28" s="1400">
        <v>0</v>
      </c>
      <c r="FG28" s="1400"/>
      <c r="FH28" s="1400"/>
      <c r="FI28" s="1400"/>
      <c r="FJ28" s="1400">
        <v>0</v>
      </c>
      <c r="FK28" s="1400"/>
      <c r="FL28" s="1400"/>
      <c r="FM28" s="1400"/>
      <c r="FN28" s="1400"/>
      <c r="FO28" s="1400">
        <v>0</v>
      </c>
      <c r="FP28" s="1400"/>
      <c r="FQ28" s="1400"/>
      <c r="FR28" s="1400"/>
      <c r="FS28" s="1400"/>
      <c r="FT28" s="1400"/>
      <c r="FU28" s="1400"/>
      <c r="FV28" s="1400"/>
      <c r="FW28" s="1400">
        <v>19573008.679999989</v>
      </c>
      <c r="FX28" s="1400">
        <v>15954028.560000001</v>
      </c>
      <c r="FY28" s="1400">
        <v>3587888.0699999863</v>
      </c>
      <c r="FZ28" s="1400">
        <v>31092.049999999464</v>
      </c>
      <c r="GA28" s="1400"/>
      <c r="GB28" s="1400">
        <v>9505645.2414500006</v>
      </c>
      <c r="GC28" s="1400"/>
      <c r="GD28" s="1400"/>
      <c r="GE28" s="1400"/>
      <c r="GF28" s="1400">
        <v>95579465.291546196</v>
      </c>
    </row>
    <row r="29" spans="2:189">
      <c r="B29" s="1196">
        <v>42705</v>
      </c>
      <c r="C29" s="1400"/>
      <c r="D29" s="1400"/>
      <c r="E29" s="1400">
        <v>1591234.04</v>
      </c>
      <c r="F29" s="1400"/>
      <c r="G29" s="1400">
        <v>1591234.04</v>
      </c>
      <c r="H29" s="1400"/>
      <c r="I29" s="1400"/>
      <c r="J29" s="1400">
        <v>0</v>
      </c>
      <c r="K29" s="1400">
        <v>0</v>
      </c>
      <c r="L29" s="1400">
        <v>0</v>
      </c>
      <c r="M29" s="1400"/>
      <c r="N29" s="1400">
        <v>0</v>
      </c>
      <c r="O29" s="1400"/>
      <c r="P29" s="1400"/>
      <c r="Q29" s="1400">
        <v>0</v>
      </c>
      <c r="R29" s="1400"/>
      <c r="S29" s="1400"/>
      <c r="T29" s="1400"/>
      <c r="U29" s="1400">
        <v>0</v>
      </c>
      <c r="V29" s="1400">
        <v>0</v>
      </c>
      <c r="W29" s="1400">
        <v>0</v>
      </c>
      <c r="X29" s="1400"/>
      <c r="Y29" s="1400"/>
      <c r="Z29" s="1400">
        <v>0</v>
      </c>
      <c r="AA29" s="1400"/>
      <c r="AB29" s="1400"/>
      <c r="AC29" s="1400">
        <v>0</v>
      </c>
      <c r="AD29" s="1400"/>
      <c r="AE29" s="1400"/>
      <c r="AF29" s="1400"/>
      <c r="AG29" s="1400">
        <v>0</v>
      </c>
      <c r="AH29" s="1400"/>
      <c r="AI29" s="1400"/>
      <c r="AJ29" s="1400"/>
      <c r="AK29" s="1400"/>
      <c r="AL29" s="1400">
        <v>0</v>
      </c>
      <c r="AM29" s="1400"/>
      <c r="AN29" s="1400"/>
      <c r="AO29" s="1400"/>
      <c r="AP29" s="1400"/>
      <c r="AQ29" s="1400">
        <v>131972.23000000001</v>
      </c>
      <c r="AR29" s="1400">
        <v>110726.37000000001</v>
      </c>
      <c r="AS29" s="1400">
        <v>21245.859999999997</v>
      </c>
      <c r="AT29" s="1400">
        <v>21245.859999999997</v>
      </c>
      <c r="AU29" s="1400"/>
      <c r="AV29" s="1400"/>
      <c r="AW29" s="1400"/>
      <c r="AX29" s="1400"/>
      <c r="AY29" s="1400">
        <v>191391.25</v>
      </c>
      <c r="AZ29" s="1400">
        <v>191391.25</v>
      </c>
      <c r="BA29" s="1400">
        <v>191391.25</v>
      </c>
      <c r="BB29" s="1400"/>
      <c r="BC29" s="1400"/>
      <c r="BD29" s="1400"/>
      <c r="BE29" s="1400">
        <v>0</v>
      </c>
      <c r="BF29" s="1400"/>
      <c r="BG29" s="1400"/>
      <c r="BH29" s="1400"/>
      <c r="BI29" s="1400"/>
      <c r="BJ29" s="1400"/>
      <c r="BK29" s="1400"/>
      <c r="BL29" s="1400">
        <v>0</v>
      </c>
      <c r="BM29" s="1400">
        <v>0</v>
      </c>
      <c r="BN29" s="1400"/>
      <c r="BO29" s="1400"/>
      <c r="BP29" s="1400"/>
      <c r="BQ29" s="1400"/>
      <c r="BR29" s="1400"/>
      <c r="BS29" s="1400"/>
      <c r="BT29" s="1400">
        <v>0</v>
      </c>
      <c r="BU29" s="1400">
        <v>0</v>
      </c>
      <c r="BV29" s="1400"/>
      <c r="BW29" s="1400"/>
      <c r="BX29" s="1400"/>
      <c r="BY29" s="1400"/>
      <c r="BZ29" s="1400">
        <v>0</v>
      </c>
      <c r="CA29" s="1400"/>
      <c r="CB29" s="1400"/>
      <c r="CC29" s="1400"/>
      <c r="CD29" s="1400"/>
      <c r="CE29" s="1400"/>
      <c r="CF29" s="1400"/>
      <c r="CG29" s="1400"/>
      <c r="CH29" s="1400"/>
      <c r="CI29" s="1400"/>
      <c r="CJ29" s="1400"/>
      <c r="CK29" s="1400"/>
      <c r="CL29" s="1400"/>
      <c r="CM29" s="1400"/>
      <c r="CN29" s="1400">
        <v>0</v>
      </c>
      <c r="CO29" s="1400">
        <v>0</v>
      </c>
      <c r="CP29" s="1400"/>
      <c r="CQ29" s="1400"/>
      <c r="CR29" s="1400"/>
      <c r="CS29" s="1400"/>
      <c r="CT29" s="1400"/>
      <c r="CU29" s="1400">
        <v>0</v>
      </c>
      <c r="CV29" s="1400"/>
      <c r="CW29" s="1400"/>
      <c r="CX29" s="1400"/>
      <c r="CY29" s="1400"/>
      <c r="CZ29" s="1400"/>
      <c r="DA29" s="1400"/>
      <c r="DB29" s="1400">
        <v>0</v>
      </c>
      <c r="DC29" s="1400"/>
      <c r="DD29" s="1400"/>
      <c r="DE29" s="1400"/>
      <c r="DF29" s="1400">
        <v>59829207.695590526</v>
      </c>
      <c r="DG29" s="1400">
        <v>0</v>
      </c>
      <c r="DH29" s="1400">
        <v>0</v>
      </c>
      <c r="DI29" s="1400"/>
      <c r="DJ29" s="1400"/>
      <c r="DK29" s="1400">
        <v>0</v>
      </c>
      <c r="DL29" s="1400"/>
      <c r="DM29" s="1400"/>
      <c r="DN29" s="1400">
        <v>0</v>
      </c>
      <c r="DO29" s="1400"/>
      <c r="DP29" s="1400"/>
      <c r="DQ29" s="1400">
        <v>59829207.695590526</v>
      </c>
      <c r="DR29" s="1400">
        <v>1849386.3407058406</v>
      </c>
      <c r="DS29" s="1400">
        <v>57979821.354884684</v>
      </c>
      <c r="DT29" s="1400"/>
      <c r="DU29" s="1400"/>
      <c r="DV29" s="1400">
        <v>0</v>
      </c>
      <c r="DW29" s="1400"/>
      <c r="DX29" s="1400"/>
      <c r="DY29" s="1400"/>
      <c r="DZ29" s="1400">
        <v>0</v>
      </c>
      <c r="EA29" s="1400">
        <v>0</v>
      </c>
      <c r="EB29" s="1400"/>
      <c r="EC29" s="1400"/>
      <c r="ED29" s="1400">
        <v>0</v>
      </c>
      <c r="EE29" s="1400"/>
      <c r="EF29" s="1400"/>
      <c r="EG29" s="1400">
        <v>0</v>
      </c>
      <c r="EH29" s="1400"/>
      <c r="EI29" s="1400"/>
      <c r="EJ29" s="1400"/>
      <c r="EK29" s="1400">
        <v>0</v>
      </c>
      <c r="EL29" s="1400"/>
      <c r="EM29" s="1400">
        <v>0</v>
      </c>
      <c r="EN29" s="1400"/>
      <c r="EO29" s="1400"/>
      <c r="EP29" s="1400"/>
      <c r="EQ29" s="1400">
        <v>0</v>
      </c>
      <c r="ER29" s="1400"/>
      <c r="ES29" s="1400"/>
      <c r="ET29" s="1400"/>
      <c r="EU29" s="1400">
        <v>0</v>
      </c>
      <c r="EV29" s="1400"/>
      <c r="EW29" s="1400"/>
      <c r="EX29" s="1400"/>
      <c r="EY29" s="1400"/>
      <c r="EZ29" s="1400">
        <v>0</v>
      </c>
      <c r="FA29" s="1400"/>
      <c r="FB29" s="1400">
        <v>0</v>
      </c>
      <c r="FC29" s="1400"/>
      <c r="FD29" s="1400"/>
      <c r="FE29" s="1400"/>
      <c r="FF29" s="1400">
        <v>0</v>
      </c>
      <c r="FG29" s="1400"/>
      <c r="FH29" s="1400"/>
      <c r="FI29" s="1400"/>
      <c r="FJ29" s="1400">
        <v>0</v>
      </c>
      <c r="FK29" s="1400"/>
      <c r="FL29" s="1400"/>
      <c r="FM29" s="1400"/>
      <c r="FN29" s="1400"/>
      <c r="FO29" s="1400">
        <v>0</v>
      </c>
      <c r="FP29" s="1400"/>
      <c r="FQ29" s="1400"/>
      <c r="FR29" s="1400"/>
      <c r="FS29" s="1400"/>
      <c r="FT29" s="1400"/>
      <c r="FU29" s="1400"/>
      <c r="FV29" s="1400"/>
      <c r="FW29" s="1400">
        <v>20462059.299999997</v>
      </c>
      <c r="FX29" s="1400">
        <v>15693030.02</v>
      </c>
      <c r="FY29" s="1400">
        <v>4665291.0299999965</v>
      </c>
      <c r="FZ29" s="1400">
        <v>103738.24999999983</v>
      </c>
      <c r="GA29" s="1400"/>
      <c r="GB29" s="1400">
        <v>9358866.4334999993</v>
      </c>
      <c r="GC29" s="1400"/>
      <c r="GD29" s="1400"/>
      <c r="GE29" s="1400"/>
      <c r="GF29" s="1400">
        <v>91564730.949090511</v>
      </c>
    </row>
    <row r="30" spans="2:189">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401"/>
      <c r="AM30" s="1401"/>
      <c r="AN30" s="1401"/>
      <c r="AO30" s="1401"/>
      <c r="AP30" s="1401"/>
      <c r="AQ30" s="1401"/>
      <c r="AR30" s="1401"/>
      <c r="AS30" s="1401"/>
      <c r="AT30" s="1401"/>
      <c r="AU30" s="1401"/>
      <c r="AV30" s="1401"/>
      <c r="AW30" s="1401"/>
      <c r="AX30" s="1401"/>
      <c r="AY30" s="1401"/>
      <c r="AZ30" s="1401"/>
      <c r="BA30" s="1401"/>
      <c r="BB30" s="1401"/>
      <c r="BC30" s="1401"/>
      <c r="BD30" s="1401"/>
      <c r="BE30" s="1401"/>
      <c r="BF30" s="1401"/>
      <c r="BG30" s="1401"/>
      <c r="BH30" s="1401"/>
      <c r="BI30" s="1401"/>
      <c r="BJ30" s="1401"/>
      <c r="BK30" s="1401"/>
      <c r="BL30" s="1401"/>
      <c r="BM30" s="1401"/>
      <c r="BN30" s="1401"/>
      <c r="BO30" s="1401"/>
      <c r="BP30" s="1401"/>
      <c r="BQ30" s="1401"/>
      <c r="BR30" s="1401"/>
      <c r="BS30" s="1401"/>
      <c r="BT30" s="1401"/>
      <c r="BU30" s="1401"/>
      <c r="BV30" s="1401"/>
      <c r="BW30" s="1401"/>
      <c r="BX30" s="1401"/>
      <c r="BY30" s="1401"/>
      <c r="BZ30" s="1401"/>
      <c r="CA30" s="1401"/>
      <c r="CB30" s="1401"/>
      <c r="CC30" s="1401"/>
      <c r="CD30" s="1401"/>
      <c r="CE30" s="1401"/>
      <c r="CF30" s="1401"/>
      <c r="CG30" s="1401"/>
      <c r="CH30" s="1401"/>
      <c r="CI30" s="1401"/>
      <c r="CJ30" s="1401"/>
      <c r="CK30" s="1401"/>
      <c r="CL30" s="1401"/>
      <c r="CM30" s="1401"/>
      <c r="CN30" s="1401"/>
      <c r="CO30" s="1401"/>
      <c r="CP30" s="1401"/>
      <c r="CQ30" s="1401"/>
      <c r="CR30" s="1401"/>
      <c r="CS30" s="1401"/>
      <c r="CT30" s="1401"/>
      <c r="CU30" s="1401"/>
      <c r="CV30" s="1401"/>
      <c r="CW30" s="1401"/>
      <c r="CX30" s="1401"/>
      <c r="CY30" s="1401"/>
      <c r="CZ30" s="1401"/>
      <c r="DA30" s="1401"/>
      <c r="DB30" s="1401"/>
      <c r="DC30" s="1401"/>
      <c r="DD30" s="1401"/>
      <c r="DE30" s="1401"/>
      <c r="DF30" s="1401"/>
      <c r="DG30" s="1401"/>
      <c r="DH30" s="1401"/>
      <c r="DI30" s="1401"/>
      <c r="DJ30" s="1401"/>
      <c r="DK30" s="1401"/>
      <c r="DL30" s="1401"/>
      <c r="DM30" s="1401"/>
      <c r="DN30" s="1401"/>
      <c r="DO30" s="1401"/>
      <c r="DP30" s="1401"/>
      <c r="DQ30" s="1401"/>
      <c r="DR30" s="1401"/>
      <c r="DS30" s="1401"/>
      <c r="DT30" s="1401"/>
      <c r="DU30" s="1401"/>
      <c r="DV30" s="1401"/>
      <c r="DW30" s="1401"/>
      <c r="DX30" s="1401"/>
      <c r="DY30" s="1401"/>
      <c r="DZ30" s="1401"/>
      <c r="EA30" s="1401"/>
      <c r="EB30" s="1401"/>
      <c r="EC30" s="1401"/>
      <c r="ED30" s="1401"/>
      <c r="EE30" s="1401"/>
      <c r="EF30" s="1401"/>
      <c r="EG30" s="1401"/>
      <c r="EH30" s="1401"/>
      <c r="EI30" s="1401"/>
      <c r="EJ30" s="1401"/>
      <c r="EK30" s="1401"/>
      <c r="EL30" s="1401"/>
      <c r="EM30" s="1401"/>
      <c r="EN30" s="1401"/>
      <c r="EO30" s="1401"/>
      <c r="EP30" s="1401"/>
      <c r="EQ30" s="1401"/>
      <c r="ER30" s="1401"/>
      <c r="ES30" s="1401"/>
      <c r="ET30" s="1401"/>
      <c r="EU30" s="1401"/>
      <c r="EV30" s="1401"/>
      <c r="EW30" s="1401"/>
      <c r="EX30" s="1401"/>
      <c r="EY30" s="1401"/>
      <c r="EZ30" s="1401"/>
      <c r="FA30" s="1401"/>
      <c r="FB30" s="1401"/>
      <c r="FC30" s="1401"/>
      <c r="FD30" s="1401"/>
      <c r="FE30" s="1401"/>
      <c r="FF30" s="1401"/>
      <c r="FG30" s="1401"/>
      <c r="FH30" s="1401"/>
      <c r="FI30" s="1401"/>
      <c r="FJ30" s="1401"/>
      <c r="FK30" s="1401"/>
      <c r="FL30" s="1401"/>
      <c r="FM30" s="1401"/>
      <c r="FN30" s="1401"/>
      <c r="FO30" s="1401"/>
      <c r="FP30" s="1401"/>
      <c r="FQ30" s="1401"/>
      <c r="FR30" s="1401"/>
      <c r="FS30" s="1401"/>
      <c r="FT30" s="1401"/>
      <c r="FU30" s="1401"/>
      <c r="FV30" s="1401"/>
      <c r="FW30" s="1401"/>
      <c r="FX30" s="1401"/>
      <c r="FY30" s="1401"/>
      <c r="FZ30" s="1401"/>
      <c r="GA30" s="1401"/>
      <c r="GB30" s="1401"/>
      <c r="GC30" s="1401"/>
      <c r="GD30" s="1401"/>
      <c r="GE30" s="1401"/>
      <c r="GF30" s="1401"/>
    </row>
    <row r="31" spans="2:189">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01"/>
      <c r="AM31" s="1401"/>
      <c r="AN31" s="1401"/>
      <c r="AO31" s="1401"/>
      <c r="AP31" s="1401"/>
      <c r="AQ31" s="1401"/>
      <c r="AR31" s="1401"/>
      <c r="AS31" s="1401"/>
      <c r="AT31" s="1401"/>
      <c r="AU31" s="1401"/>
      <c r="AV31" s="1401"/>
      <c r="AW31" s="1401"/>
      <c r="AX31" s="1401"/>
      <c r="AY31" s="1401"/>
      <c r="AZ31" s="1401"/>
      <c r="BA31" s="1401"/>
      <c r="BB31" s="1401"/>
      <c r="BC31" s="1401"/>
      <c r="BD31" s="1401"/>
      <c r="BE31" s="1401"/>
      <c r="BF31" s="1401"/>
      <c r="BG31" s="1401"/>
      <c r="BH31" s="1401"/>
      <c r="BI31" s="1401"/>
      <c r="BJ31" s="1401"/>
      <c r="BK31" s="1401"/>
      <c r="BL31" s="1401"/>
      <c r="BM31" s="1401"/>
      <c r="BN31" s="1401"/>
      <c r="BO31" s="1401"/>
      <c r="BP31" s="1401"/>
      <c r="BQ31" s="1401"/>
      <c r="BR31" s="1401"/>
      <c r="BS31" s="1401"/>
      <c r="BT31" s="1401"/>
      <c r="BU31" s="1401"/>
      <c r="BV31" s="1401"/>
      <c r="BW31" s="1401"/>
      <c r="BX31" s="1401"/>
      <c r="BY31" s="1401"/>
      <c r="BZ31" s="1401"/>
      <c r="CA31" s="1401"/>
      <c r="CB31" s="1401"/>
      <c r="CC31" s="1401"/>
      <c r="CD31" s="1401"/>
      <c r="CE31" s="1401"/>
      <c r="CF31" s="1401"/>
      <c r="CG31" s="1401"/>
      <c r="CH31" s="1401"/>
      <c r="CI31" s="1401"/>
      <c r="CJ31" s="1401"/>
      <c r="CK31" s="1401"/>
      <c r="CL31" s="1401"/>
      <c r="CM31" s="1401"/>
      <c r="CN31" s="1401"/>
      <c r="CO31" s="1401"/>
      <c r="CP31" s="1401"/>
      <c r="CQ31" s="1401"/>
      <c r="CR31" s="1401"/>
      <c r="CS31" s="1401"/>
      <c r="CT31" s="1401"/>
      <c r="CU31" s="1401"/>
      <c r="CV31" s="1401"/>
      <c r="CW31" s="1401"/>
      <c r="CX31" s="1401"/>
      <c r="CY31" s="1401"/>
      <c r="CZ31" s="1401"/>
      <c r="DA31" s="1401"/>
      <c r="DB31" s="1401"/>
      <c r="DC31" s="1401"/>
      <c r="DD31" s="1401"/>
      <c r="DE31" s="1401"/>
      <c r="DF31" s="1401"/>
      <c r="DG31" s="1401"/>
      <c r="DH31" s="1401"/>
      <c r="DI31" s="1401"/>
      <c r="DJ31" s="1401"/>
      <c r="DK31" s="1401"/>
      <c r="DL31" s="1401"/>
      <c r="DM31" s="1401"/>
      <c r="DN31" s="1401"/>
      <c r="DO31" s="1401"/>
      <c r="DP31" s="1401"/>
      <c r="DQ31" s="1401"/>
      <c r="DR31" s="1401"/>
      <c r="DS31" s="1401"/>
      <c r="DT31" s="1401"/>
      <c r="DU31" s="1401"/>
      <c r="DV31" s="1401"/>
      <c r="DW31" s="1401"/>
      <c r="DX31" s="1401"/>
      <c r="DY31" s="1401"/>
      <c r="DZ31" s="1401"/>
      <c r="EA31" s="1401"/>
      <c r="EB31" s="1401"/>
      <c r="EC31" s="1401"/>
      <c r="ED31" s="1401"/>
      <c r="EE31" s="1401"/>
      <c r="EF31" s="1401"/>
      <c r="EG31" s="1401"/>
      <c r="EH31" s="1401"/>
      <c r="EI31" s="1401"/>
      <c r="EJ31" s="1401"/>
      <c r="EK31" s="1401"/>
      <c r="EL31" s="1401"/>
      <c r="EM31" s="1401"/>
      <c r="EN31" s="1401"/>
      <c r="EO31" s="1401"/>
      <c r="EP31" s="1401"/>
      <c r="EQ31" s="1401"/>
      <c r="ER31" s="1401"/>
      <c r="ES31" s="1401"/>
      <c r="ET31" s="1401"/>
      <c r="EU31" s="1401"/>
      <c r="EV31" s="1401"/>
      <c r="EW31" s="1401"/>
      <c r="EX31" s="1401"/>
      <c r="EY31" s="1401"/>
      <c r="EZ31" s="1401"/>
      <c r="FA31" s="1401"/>
      <c r="FB31" s="1401"/>
      <c r="FC31" s="1401"/>
      <c r="FD31" s="1401"/>
      <c r="FE31" s="1401"/>
      <c r="FF31" s="1401"/>
      <c r="FG31" s="1401"/>
      <c r="FH31" s="1401"/>
      <c r="FI31" s="1401"/>
      <c r="FJ31" s="1401"/>
      <c r="FK31" s="1401"/>
      <c r="FL31" s="1401"/>
      <c r="FM31" s="1401"/>
      <c r="FN31" s="1401"/>
      <c r="FO31" s="1401"/>
      <c r="FP31" s="1401"/>
      <c r="FQ31" s="1401"/>
      <c r="FR31" s="1401"/>
      <c r="FS31" s="1401"/>
      <c r="FT31" s="1401"/>
      <c r="FU31" s="1401"/>
      <c r="FV31" s="1401"/>
      <c r="FW31" s="1401"/>
      <c r="FX31" s="1401"/>
      <c r="FY31" s="1401"/>
      <c r="FZ31" s="1401"/>
      <c r="GA31" s="1401"/>
      <c r="GB31" s="1401"/>
      <c r="GC31" s="1401"/>
      <c r="GD31" s="1401"/>
      <c r="GE31" s="1401"/>
      <c r="GF31" s="1401"/>
    </row>
    <row r="32" spans="2:189" s="1" customFormat="1" ht="15.6">
      <c r="B32" s="1196">
        <v>42736</v>
      </c>
      <c r="C32" s="1400"/>
      <c r="D32" s="1400"/>
      <c r="E32" s="1400">
        <v>2127928.73</v>
      </c>
      <c r="F32" s="1400"/>
      <c r="G32" s="1400">
        <v>2127928.73</v>
      </c>
      <c r="H32" s="1400"/>
      <c r="I32" s="1400"/>
      <c r="J32" s="1400">
        <v>53024</v>
      </c>
      <c r="K32" s="1400">
        <v>53024</v>
      </c>
      <c r="L32" s="1400">
        <v>53024</v>
      </c>
      <c r="M32" s="1400"/>
      <c r="N32" s="1400">
        <v>0</v>
      </c>
      <c r="O32" s="1400"/>
      <c r="P32" s="1400"/>
      <c r="Q32" s="1400">
        <v>0</v>
      </c>
      <c r="R32" s="1400"/>
      <c r="S32" s="1400"/>
      <c r="T32" s="1400"/>
      <c r="U32" s="1400">
        <v>0</v>
      </c>
      <c r="V32" s="1400">
        <v>0</v>
      </c>
      <c r="W32" s="1400">
        <v>0</v>
      </c>
      <c r="X32" s="1400"/>
      <c r="Y32" s="1400"/>
      <c r="Z32" s="1400">
        <v>0</v>
      </c>
      <c r="AA32" s="1400"/>
      <c r="AB32" s="1400"/>
      <c r="AC32" s="1400">
        <v>0</v>
      </c>
      <c r="AD32" s="1400"/>
      <c r="AE32" s="1400"/>
      <c r="AF32" s="1400"/>
      <c r="AG32" s="1400">
        <v>0</v>
      </c>
      <c r="AH32" s="1400"/>
      <c r="AI32" s="1400"/>
      <c r="AJ32" s="1400"/>
      <c r="AK32" s="1400"/>
      <c r="AL32" s="1400">
        <v>0</v>
      </c>
      <c r="AM32" s="1400"/>
      <c r="AN32" s="1400"/>
      <c r="AO32" s="1400"/>
      <c r="AP32" s="1400"/>
      <c r="AQ32" s="1400">
        <v>1756.3599999999922</v>
      </c>
      <c r="AR32" s="1400">
        <v>1282.1399999999921</v>
      </c>
      <c r="AS32" s="1400">
        <v>474.22</v>
      </c>
      <c r="AT32" s="1400">
        <v>474.22</v>
      </c>
      <c r="AU32" s="1400"/>
      <c r="AV32" s="1400"/>
      <c r="AW32" s="1400"/>
      <c r="AX32" s="1400"/>
      <c r="AY32" s="1400">
        <v>191391.25</v>
      </c>
      <c r="AZ32" s="1400">
        <v>191391.25</v>
      </c>
      <c r="BA32" s="1400">
        <v>191391.25</v>
      </c>
      <c r="BB32" s="1400"/>
      <c r="BC32" s="1400"/>
      <c r="BD32" s="1400"/>
      <c r="BE32" s="1400">
        <v>0</v>
      </c>
      <c r="BF32" s="1400"/>
      <c r="BG32" s="1400"/>
      <c r="BH32" s="1400"/>
      <c r="BI32" s="1400"/>
      <c r="BJ32" s="1400"/>
      <c r="BK32" s="1400"/>
      <c r="BL32" s="1400">
        <v>0</v>
      </c>
      <c r="BM32" s="1400">
        <v>0</v>
      </c>
      <c r="BN32" s="1400"/>
      <c r="BO32" s="1400"/>
      <c r="BP32" s="1400"/>
      <c r="BQ32" s="1400"/>
      <c r="BR32" s="1400"/>
      <c r="BS32" s="1400"/>
      <c r="BT32" s="1400">
        <v>0</v>
      </c>
      <c r="BU32" s="1400">
        <v>0</v>
      </c>
      <c r="BV32" s="1400"/>
      <c r="BW32" s="1400"/>
      <c r="BX32" s="1400"/>
      <c r="BY32" s="1400"/>
      <c r="BZ32" s="1400">
        <v>0</v>
      </c>
      <c r="CA32" s="1400"/>
      <c r="CB32" s="1400"/>
      <c r="CC32" s="1400"/>
      <c r="CD32" s="1400"/>
      <c r="CE32" s="1400"/>
      <c r="CF32" s="1400"/>
      <c r="CG32" s="1400"/>
      <c r="CH32" s="1400"/>
      <c r="CI32" s="1400"/>
      <c r="CJ32" s="1400"/>
      <c r="CK32" s="1400"/>
      <c r="CL32" s="1400"/>
      <c r="CM32" s="1400"/>
      <c r="CN32" s="1400">
        <v>0</v>
      </c>
      <c r="CO32" s="1400">
        <v>0</v>
      </c>
      <c r="CP32" s="1400"/>
      <c r="CQ32" s="1400"/>
      <c r="CR32" s="1400"/>
      <c r="CS32" s="1400"/>
      <c r="CT32" s="1400"/>
      <c r="CU32" s="1400">
        <v>0</v>
      </c>
      <c r="CV32" s="1400"/>
      <c r="CW32" s="1400"/>
      <c r="CX32" s="1400"/>
      <c r="CY32" s="1400"/>
      <c r="CZ32" s="1400"/>
      <c r="DA32" s="1400"/>
      <c r="DB32" s="1400">
        <v>0</v>
      </c>
      <c r="DC32" s="1400"/>
      <c r="DD32" s="1400"/>
      <c r="DE32" s="1400"/>
      <c r="DF32" s="1400">
        <v>64534961.590096213</v>
      </c>
      <c r="DG32" s="1400">
        <v>0</v>
      </c>
      <c r="DH32" s="1400">
        <v>0</v>
      </c>
      <c r="DI32" s="1400"/>
      <c r="DJ32" s="1400"/>
      <c r="DK32" s="1400">
        <v>0</v>
      </c>
      <c r="DL32" s="1400"/>
      <c r="DM32" s="1400"/>
      <c r="DN32" s="1400">
        <v>0</v>
      </c>
      <c r="DO32" s="1400"/>
      <c r="DP32" s="1400"/>
      <c r="DQ32" s="1400">
        <v>64534961.590096213</v>
      </c>
      <c r="DR32" s="1400">
        <v>1994382.5108225583</v>
      </c>
      <c r="DS32" s="1400">
        <v>62540579.079273656</v>
      </c>
      <c r="DT32" s="1400"/>
      <c r="DU32" s="1400"/>
      <c r="DV32" s="1400">
        <v>0</v>
      </c>
      <c r="DW32" s="1400"/>
      <c r="DX32" s="1400"/>
      <c r="DY32" s="1400"/>
      <c r="DZ32" s="1400">
        <v>0</v>
      </c>
      <c r="EA32" s="1400">
        <v>0</v>
      </c>
      <c r="EB32" s="1400"/>
      <c r="EC32" s="1400"/>
      <c r="ED32" s="1400">
        <v>0</v>
      </c>
      <c r="EE32" s="1400"/>
      <c r="EF32" s="1400"/>
      <c r="EG32" s="1400">
        <v>0</v>
      </c>
      <c r="EH32" s="1400"/>
      <c r="EI32" s="1400"/>
      <c r="EJ32" s="1400"/>
      <c r="EK32" s="1400">
        <v>0</v>
      </c>
      <c r="EL32" s="1400"/>
      <c r="EM32" s="1400">
        <v>0</v>
      </c>
      <c r="EN32" s="1400"/>
      <c r="EO32" s="1400"/>
      <c r="EP32" s="1400"/>
      <c r="EQ32" s="1400">
        <v>0</v>
      </c>
      <c r="ER32" s="1400"/>
      <c r="ES32" s="1400"/>
      <c r="ET32" s="1400"/>
      <c r="EU32" s="1400">
        <v>0</v>
      </c>
      <c r="EV32" s="1400"/>
      <c r="EW32" s="1400"/>
      <c r="EX32" s="1400"/>
      <c r="EY32" s="1400"/>
      <c r="EZ32" s="1400">
        <v>0</v>
      </c>
      <c r="FA32" s="1400"/>
      <c r="FB32" s="1400">
        <v>0</v>
      </c>
      <c r="FC32" s="1400"/>
      <c r="FD32" s="1400"/>
      <c r="FE32" s="1400"/>
      <c r="FF32" s="1400">
        <v>0</v>
      </c>
      <c r="FG32" s="1400"/>
      <c r="FH32" s="1400"/>
      <c r="FI32" s="1400"/>
      <c r="FJ32" s="1400">
        <v>0</v>
      </c>
      <c r="FK32" s="1400"/>
      <c r="FL32" s="1400"/>
      <c r="FM32" s="1400"/>
      <c r="FN32" s="1400"/>
      <c r="FO32" s="1400">
        <v>0</v>
      </c>
      <c r="FP32" s="1400"/>
      <c r="FQ32" s="1400"/>
      <c r="FR32" s="1400"/>
      <c r="FS32" s="1400"/>
      <c r="FT32" s="1400"/>
      <c r="FU32" s="1400"/>
      <c r="FV32" s="1400"/>
      <c r="FW32" s="1400">
        <v>19048502.119999971</v>
      </c>
      <c r="FX32" s="1400">
        <v>15896693.280000001</v>
      </c>
      <c r="FY32" s="1400">
        <v>3120716.7899999702</v>
      </c>
      <c r="FZ32" s="1400">
        <v>31092.049999999464</v>
      </c>
      <c r="GA32" s="1400"/>
      <c r="GB32" s="1400">
        <v>9881986.2414500006</v>
      </c>
      <c r="GC32" s="1400"/>
      <c r="GD32" s="1400"/>
      <c r="GE32" s="1400"/>
      <c r="GF32" s="1400">
        <v>95839550.291546181</v>
      </c>
      <c r="GG32" s="1190"/>
    </row>
    <row r="33" spans="2:189" s="1" customFormat="1" ht="15.6">
      <c r="B33" s="1196">
        <v>42767</v>
      </c>
      <c r="C33" s="1400"/>
      <c r="D33" s="1400"/>
      <c r="E33" s="1400">
        <v>2041234</v>
      </c>
      <c r="F33" s="1400"/>
      <c r="G33" s="1400">
        <v>2041234</v>
      </c>
      <c r="H33" s="1400"/>
      <c r="I33" s="1400"/>
      <c r="J33" s="1400">
        <v>53024</v>
      </c>
      <c r="K33" s="1400">
        <v>53024</v>
      </c>
      <c r="L33" s="1400">
        <v>53024</v>
      </c>
      <c r="M33" s="1400"/>
      <c r="N33" s="1400">
        <v>0</v>
      </c>
      <c r="O33" s="1400"/>
      <c r="P33" s="1400"/>
      <c r="Q33" s="1400">
        <v>0</v>
      </c>
      <c r="R33" s="1400"/>
      <c r="S33" s="1400"/>
      <c r="T33" s="1400"/>
      <c r="U33" s="1400">
        <v>0</v>
      </c>
      <c r="V33" s="1400">
        <v>0</v>
      </c>
      <c r="W33" s="1400">
        <v>0</v>
      </c>
      <c r="X33" s="1400"/>
      <c r="Y33" s="1400"/>
      <c r="Z33" s="1400">
        <v>0</v>
      </c>
      <c r="AA33" s="1400"/>
      <c r="AB33" s="1400"/>
      <c r="AC33" s="1400">
        <v>0</v>
      </c>
      <c r="AD33" s="1400"/>
      <c r="AE33" s="1400"/>
      <c r="AF33" s="1400"/>
      <c r="AG33" s="1400">
        <v>0</v>
      </c>
      <c r="AH33" s="1400"/>
      <c r="AI33" s="1400"/>
      <c r="AJ33" s="1400"/>
      <c r="AK33" s="1400"/>
      <c r="AL33" s="1400">
        <v>0</v>
      </c>
      <c r="AM33" s="1400"/>
      <c r="AN33" s="1400"/>
      <c r="AO33" s="1400"/>
      <c r="AP33" s="1400"/>
      <c r="AQ33" s="1400">
        <v>1756.3599999999922</v>
      </c>
      <c r="AR33" s="1400">
        <v>1282.1399999999921</v>
      </c>
      <c r="AS33" s="1400">
        <v>474.22</v>
      </c>
      <c r="AT33" s="1400">
        <v>474.22</v>
      </c>
      <c r="AU33" s="1400"/>
      <c r="AV33" s="1400"/>
      <c r="AW33" s="1400"/>
      <c r="AX33" s="1400"/>
      <c r="AY33" s="1400">
        <v>191391.25</v>
      </c>
      <c r="AZ33" s="1400">
        <v>191391.25</v>
      </c>
      <c r="BA33" s="1400">
        <v>191391.25</v>
      </c>
      <c r="BB33" s="1400"/>
      <c r="BC33" s="1400"/>
      <c r="BD33" s="1400"/>
      <c r="BE33" s="1400">
        <v>0</v>
      </c>
      <c r="BF33" s="1400"/>
      <c r="BG33" s="1400"/>
      <c r="BH33" s="1400"/>
      <c r="BI33" s="1400"/>
      <c r="BJ33" s="1400"/>
      <c r="BK33" s="1400"/>
      <c r="BL33" s="1400">
        <v>0</v>
      </c>
      <c r="BM33" s="1400">
        <v>0</v>
      </c>
      <c r="BN33" s="1400"/>
      <c r="BO33" s="1400"/>
      <c r="BP33" s="1400"/>
      <c r="BQ33" s="1400"/>
      <c r="BR33" s="1400"/>
      <c r="BS33" s="1400"/>
      <c r="BT33" s="1400">
        <v>0</v>
      </c>
      <c r="BU33" s="1400">
        <v>0</v>
      </c>
      <c r="BV33" s="1400"/>
      <c r="BW33" s="1400"/>
      <c r="BX33" s="1400"/>
      <c r="BY33" s="1400"/>
      <c r="BZ33" s="1400">
        <v>0</v>
      </c>
      <c r="CA33" s="1400"/>
      <c r="CB33" s="1400"/>
      <c r="CC33" s="1400"/>
      <c r="CD33" s="1400"/>
      <c r="CE33" s="1400"/>
      <c r="CF33" s="1400"/>
      <c r="CG33" s="1400"/>
      <c r="CH33" s="1400"/>
      <c r="CI33" s="1400"/>
      <c r="CJ33" s="1400"/>
      <c r="CK33" s="1400"/>
      <c r="CL33" s="1400"/>
      <c r="CM33" s="1400"/>
      <c r="CN33" s="1400">
        <v>0</v>
      </c>
      <c r="CO33" s="1400">
        <v>0</v>
      </c>
      <c r="CP33" s="1400"/>
      <c r="CQ33" s="1400"/>
      <c r="CR33" s="1400"/>
      <c r="CS33" s="1400"/>
      <c r="CT33" s="1400"/>
      <c r="CU33" s="1400">
        <v>0</v>
      </c>
      <c r="CV33" s="1400"/>
      <c r="CW33" s="1400"/>
      <c r="CX33" s="1400"/>
      <c r="CY33" s="1400"/>
      <c r="CZ33" s="1400"/>
      <c r="DA33" s="1400"/>
      <c r="DB33" s="1400">
        <v>0</v>
      </c>
      <c r="DC33" s="1400"/>
      <c r="DD33" s="1400"/>
      <c r="DE33" s="1400"/>
      <c r="DF33" s="1400">
        <v>64534961.590096213</v>
      </c>
      <c r="DG33" s="1400">
        <v>0</v>
      </c>
      <c r="DH33" s="1400">
        <v>0</v>
      </c>
      <c r="DI33" s="1400"/>
      <c r="DJ33" s="1400"/>
      <c r="DK33" s="1400">
        <v>0</v>
      </c>
      <c r="DL33" s="1400"/>
      <c r="DM33" s="1400"/>
      <c r="DN33" s="1400">
        <v>0</v>
      </c>
      <c r="DO33" s="1400"/>
      <c r="DP33" s="1400"/>
      <c r="DQ33" s="1400">
        <v>64534961.590096213</v>
      </c>
      <c r="DR33" s="1400">
        <v>1994382.5108225583</v>
      </c>
      <c r="DS33" s="1400">
        <v>62540579.079273656</v>
      </c>
      <c r="DT33" s="1400"/>
      <c r="DU33" s="1400"/>
      <c r="DV33" s="1400">
        <v>0</v>
      </c>
      <c r="DW33" s="1400"/>
      <c r="DX33" s="1400"/>
      <c r="DY33" s="1400"/>
      <c r="DZ33" s="1400">
        <v>0</v>
      </c>
      <c r="EA33" s="1400">
        <v>0</v>
      </c>
      <c r="EB33" s="1400"/>
      <c r="EC33" s="1400"/>
      <c r="ED33" s="1400">
        <v>0</v>
      </c>
      <c r="EE33" s="1400"/>
      <c r="EF33" s="1400"/>
      <c r="EG33" s="1400">
        <v>0</v>
      </c>
      <c r="EH33" s="1400"/>
      <c r="EI33" s="1400"/>
      <c r="EJ33" s="1400"/>
      <c r="EK33" s="1400">
        <v>0</v>
      </c>
      <c r="EL33" s="1400"/>
      <c r="EM33" s="1400">
        <v>0</v>
      </c>
      <c r="EN33" s="1400"/>
      <c r="EO33" s="1400"/>
      <c r="EP33" s="1400"/>
      <c r="EQ33" s="1400">
        <v>0</v>
      </c>
      <c r="ER33" s="1400"/>
      <c r="ES33" s="1400"/>
      <c r="ET33" s="1400"/>
      <c r="EU33" s="1400">
        <v>0</v>
      </c>
      <c r="EV33" s="1400"/>
      <c r="EW33" s="1400"/>
      <c r="EX33" s="1400"/>
      <c r="EY33" s="1400"/>
      <c r="EZ33" s="1400">
        <v>0</v>
      </c>
      <c r="FA33" s="1400"/>
      <c r="FB33" s="1400">
        <v>0</v>
      </c>
      <c r="FC33" s="1400"/>
      <c r="FD33" s="1400"/>
      <c r="FE33" s="1400"/>
      <c r="FF33" s="1400">
        <v>0</v>
      </c>
      <c r="FG33" s="1400"/>
      <c r="FH33" s="1400"/>
      <c r="FI33" s="1400"/>
      <c r="FJ33" s="1400">
        <v>0</v>
      </c>
      <c r="FK33" s="1400"/>
      <c r="FL33" s="1400"/>
      <c r="FM33" s="1400"/>
      <c r="FN33" s="1400"/>
      <c r="FO33" s="1400">
        <v>0</v>
      </c>
      <c r="FP33" s="1400"/>
      <c r="FQ33" s="1400"/>
      <c r="FR33" s="1400"/>
      <c r="FS33" s="1400"/>
      <c r="FT33" s="1400"/>
      <c r="FU33" s="1400"/>
      <c r="FV33" s="1400"/>
      <c r="FW33" s="1400">
        <v>19048502.119999971</v>
      </c>
      <c r="FX33" s="1400">
        <v>15896693.280000001</v>
      </c>
      <c r="FY33" s="1400">
        <v>3120716.7899999702</v>
      </c>
      <c r="FZ33" s="1400">
        <v>31092.049999999464</v>
      </c>
      <c r="GA33" s="1400"/>
      <c r="GB33" s="1400">
        <v>9881986.2414500006</v>
      </c>
      <c r="GC33" s="1400"/>
      <c r="GD33" s="1400"/>
      <c r="GE33" s="1400"/>
      <c r="GF33" s="1400">
        <v>95752855.561546177</v>
      </c>
      <c r="GG33" s="1190"/>
    </row>
    <row r="34" spans="2:189" s="1" customFormat="1" ht="15.6">
      <c r="B34" s="1196">
        <v>42795</v>
      </c>
      <c r="C34" s="1400"/>
      <c r="D34" s="1400"/>
      <c r="E34" s="1400">
        <v>1939929.73</v>
      </c>
      <c r="F34" s="1400"/>
      <c r="G34" s="1400">
        <v>1939929.73</v>
      </c>
      <c r="H34" s="1400"/>
      <c r="I34" s="1400"/>
      <c r="J34" s="1400">
        <v>53024</v>
      </c>
      <c r="K34" s="1400">
        <v>53024</v>
      </c>
      <c r="L34" s="1400">
        <v>53024</v>
      </c>
      <c r="M34" s="1400"/>
      <c r="N34" s="1400">
        <v>0</v>
      </c>
      <c r="O34" s="1400"/>
      <c r="P34" s="1400"/>
      <c r="Q34" s="1400">
        <v>0</v>
      </c>
      <c r="R34" s="1400"/>
      <c r="S34" s="1400"/>
      <c r="T34" s="1400"/>
      <c r="U34" s="1400">
        <v>0</v>
      </c>
      <c r="V34" s="1400">
        <v>0</v>
      </c>
      <c r="W34" s="1400">
        <v>0</v>
      </c>
      <c r="X34" s="1400"/>
      <c r="Y34" s="1400"/>
      <c r="Z34" s="1400">
        <v>0</v>
      </c>
      <c r="AA34" s="1400"/>
      <c r="AB34" s="1400"/>
      <c r="AC34" s="1400">
        <v>0</v>
      </c>
      <c r="AD34" s="1400"/>
      <c r="AE34" s="1400"/>
      <c r="AF34" s="1400"/>
      <c r="AG34" s="1400">
        <v>0</v>
      </c>
      <c r="AH34" s="1400"/>
      <c r="AI34" s="1400"/>
      <c r="AJ34" s="1400"/>
      <c r="AK34" s="1400"/>
      <c r="AL34" s="1400">
        <v>0</v>
      </c>
      <c r="AM34" s="1400"/>
      <c r="AN34" s="1400"/>
      <c r="AO34" s="1400"/>
      <c r="AP34" s="1400"/>
      <c r="AQ34" s="1400">
        <v>1756.3599999999922</v>
      </c>
      <c r="AR34" s="1400">
        <v>1282.1399999999921</v>
      </c>
      <c r="AS34" s="1400">
        <v>474.22</v>
      </c>
      <c r="AT34" s="1400">
        <v>474.22</v>
      </c>
      <c r="AU34" s="1400"/>
      <c r="AV34" s="1400"/>
      <c r="AW34" s="1400"/>
      <c r="AX34" s="1400"/>
      <c r="AY34" s="1400">
        <v>191391.25</v>
      </c>
      <c r="AZ34" s="1400">
        <v>191391.25</v>
      </c>
      <c r="BA34" s="1400">
        <v>191391.25</v>
      </c>
      <c r="BB34" s="1400"/>
      <c r="BC34" s="1400"/>
      <c r="BD34" s="1400"/>
      <c r="BE34" s="1400">
        <v>0</v>
      </c>
      <c r="BF34" s="1400"/>
      <c r="BG34" s="1400"/>
      <c r="BH34" s="1400"/>
      <c r="BI34" s="1400"/>
      <c r="BJ34" s="1400"/>
      <c r="BK34" s="1400"/>
      <c r="BL34" s="1400">
        <v>0</v>
      </c>
      <c r="BM34" s="1400">
        <v>0</v>
      </c>
      <c r="BN34" s="1400"/>
      <c r="BO34" s="1400"/>
      <c r="BP34" s="1400"/>
      <c r="BQ34" s="1400"/>
      <c r="BR34" s="1400"/>
      <c r="BS34" s="1400"/>
      <c r="BT34" s="1400">
        <v>0</v>
      </c>
      <c r="BU34" s="1400">
        <v>0</v>
      </c>
      <c r="BV34" s="1400"/>
      <c r="BW34" s="1400"/>
      <c r="BX34" s="1400"/>
      <c r="BY34" s="1400"/>
      <c r="BZ34" s="1400">
        <v>0</v>
      </c>
      <c r="CA34" s="1400"/>
      <c r="CB34" s="1400"/>
      <c r="CC34" s="1400"/>
      <c r="CD34" s="1400"/>
      <c r="CE34" s="1400"/>
      <c r="CF34" s="1400"/>
      <c r="CG34" s="1400"/>
      <c r="CH34" s="1400"/>
      <c r="CI34" s="1400"/>
      <c r="CJ34" s="1400"/>
      <c r="CK34" s="1400"/>
      <c r="CL34" s="1400"/>
      <c r="CM34" s="1400"/>
      <c r="CN34" s="1400">
        <v>0</v>
      </c>
      <c r="CO34" s="1400">
        <v>0</v>
      </c>
      <c r="CP34" s="1400"/>
      <c r="CQ34" s="1400"/>
      <c r="CR34" s="1400"/>
      <c r="CS34" s="1400"/>
      <c r="CT34" s="1400"/>
      <c r="CU34" s="1400">
        <v>0</v>
      </c>
      <c r="CV34" s="1400"/>
      <c r="CW34" s="1400"/>
      <c r="CX34" s="1400"/>
      <c r="CY34" s="1400"/>
      <c r="CZ34" s="1400"/>
      <c r="DA34" s="1400"/>
      <c r="DB34" s="1400">
        <v>0</v>
      </c>
      <c r="DC34" s="1400"/>
      <c r="DD34" s="1400"/>
      <c r="DE34" s="1400"/>
      <c r="DF34" s="1400">
        <v>64534961.590096213</v>
      </c>
      <c r="DG34" s="1400">
        <v>0</v>
      </c>
      <c r="DH34" s="1400">
        <v>0</v>
      </c>
      <c r="DI34" s="1400"/>
      <c r="DJ34" s="1400"/>
      <c r="DK34" s="1400">
        <v>0</v>
      </c>
      <c r="DL34" s="1400"/>
      <c r="DM34" s="1400"/>
      <c r="DN34" s="1400">
        <v>0</v>
      </c>
      <c r="DO34" s="1400"/>
      <c r="DP34" s="1400"/>
      <c r="DQ34" s="1400">
        <v>64534961.590096213</v>
      </c>
      <c r="DR34" s="1400">
        <v>1994382.5108225583</v>
      </c>
      <c r="DS34" s="1400">
        <v>62540579.079273656</v>
      </c>
      <c r="DT34" s="1400"/>
      <c r="DU34" s="1400"/>
      <c r="DV34" s="1400">
        <v>0</v>
      </c>
      <c r="DW34" s="1400"/>
      <c r="DX34" s="1400"/>
      <c r="DY34" s="1400"/>
      <c r="DZ34" s="1400">
        <v>0</v>
      </c>
      <c r="EA34" s="1400">
        <v>0</v>
      </c>
      <c r="EB34" s="1400"/>
      <c r="EC34" s="1400"/>
      <c r="ED34" s="1400">
        <v>0</v>
      </c>
      <c r="EE34" s="1400"/>
      <c r="EF34" s="1400"/>
      <c r="EG34" s="1400">
        <v>0</v>
      </c>
      <c r="EH34" s="1400"/>
      <c r="EI34" s="1400"/>
      <c r="EJ34" s="1400"/>
      <c r="EK34" s="1400">
        <v>0</v>
      </c>
      <c r="EL34" s="1400"/>
      <c r="EM34" s="1400">
        <v>0</v>
      </c>
      <c r="EN34" s="1400"/>
      <c r="EO34" s="1400"/>
      <c r="EP34" s="1400"/>
      <c r="EQ34" s="1400">
        <v>0</v>
      </c>
      <c r="ER34" s="1400"/>
      <c r="ES34" s="1400"/>
      <c r="ET34" s="1400"/>
      <c r="EU34" s="1400">
        <v>0</v>
      </c>
      <c r="EV34" s="1400"/>
      <c r="EW34" s="1400"/>
      <c r="EX34" s="1400"/>
      <c r="EY34" s="1400"/>
      <c r="EZ34" s="1400">
        <v>0</v>
      </c>
      <c r="FA34" s="1400"/>
      <c r="FB34" s="1400">
        <v>0</v>
      </c>
      <c r="FC34" s="1400"/>
      <c r="FD34" s="1400"/>
      <c r="FE34" s="1400"/>
      <c r="FF34" s="1400">
        <v>0</v>
      </c>
      <c r="FG34" s="1400"/>
      <c r="FH34" s="1400"/>
      <c r="FI34" s="1400"/>
      <c r="FJ34" s="1400">
        <v>0</v>
      </c>
      <c r="FK34" s="1400"/>
      <c r="FL34" s="1400"/>
      <c r="FM34" s="1400"/>
      <c r="FN34" s="1400"/>
      <c r="FO34" s="1400">
        <v>0</v>
      </c>
      <c r="FP34" s="1400"/>
      <c r="FQ34" s="1400"/>
      <c r="FR34" s="1400"/>
      <c r="FS34" s="1400"/>
      <c r="FT34" s="1400"/>
      <c r="FU34" s="1400"/>
      <c r="FV34" s="1400"/>
      <c r="FW34" s="1400">
        <v>19048502.119999971</v>
      </c>
      <c r="FX34" s="1400">
        <v>15896693.280000001</v>
      </c>
      <c r="FY34" s="1400">
        <v>3120716.7899999702</v>
      </c>
      <c r="FZ34" s="1400">
        <v>31092.049999999464</v>
      </c>
      <c r="GA34" s="1400"/>
      <c r="GB34" s="1400">
        <v>9997696.2414500006</v>
      </c>
      <c r="GC34" s="1400"/>
      <c r="GD34" s="1400"/>
      <c r="GE34" s="1400"/>
      <c r="GF34" s="1400">
        <v>95767261.291546181</v>
      </c>
      <c r="GG34" s="1190"/>
    </row>
    <row r="35" spans="2:189" s="1" customFormat="1" ht="15.6">
      <c r="B35" s="1196">
        <v>42826</v>
      </c>
      <c r="C35" s="1400"/>
      <c r="D35" s="1400"/>
      <c r="E35" s="1400">
        <v>1853235</v>
      </c>
      <c r="F35" s="1400"/>
      <c r="G35" s="1400">
        <v>1853235</v>
      </c>
      <c r="H35" s="1400"/>
      <c r="I35" s="1400"/>
      <c r="J35" s="1400">
        <v>53024</v>
      </c>
      <c r="K35" s="1400">
        <v>53024</v>
      </c>
      <c r="L35" s="1400">
        <v>53024</v>
      </c>
      <c r="M35" s="1400"/>
      <c r="N35" s="1400">
        <v>0</v>
      </c>
      <c r="O35" s="1400"/>
      <c r="P35" s="1400"/>
      <c r="Q35" s="1400">
        <v>0</v>
      </c>
      <c r="R35" s="1400"/>
      <c r="S35" s="1400"/>
      <c r="T35" s="1400"/>
      <c r="U35" s="1400">
        <v>0</v>
      </c>
      <c r="V35" s="1400">
        <v>0</v>
      </c>
      <c r="W35" s="1400">
        <v>0</v>
      </c>
      <c r="X35" s="1400"/>
      <c r="Y35" s="1400"/>
      <c r="Z35" s="1400">
        <v>0</v>
      </c>
      <c r="AA35" s="1400"/>
      <c r="AB35" s="1400"/>
      <c r="AC35" s="1400">
        <v>0</v>
      </c>
      <c r="AD35" s="1400"/>
      <c r="AE35" s="1400"/>
      <c r="AF35" s="1400"/>
      <c r="AG35" s="1400">
        <v>0</v>
      </c>
      <c r="AH35" s="1400"/>
      <c r="AI35" s="1400"/>
      <c r="AJ35" s="1400"/>
      <c r="AK35" s="1400"/>
      <c r="AL35" s="1400">
        <v>0</v>
      </c>
      <c r="AM35" s="1400"/>
      <c r="AN35" s="1400"/>
      <c r="AO35" s="1400"/>
      <c r="AP35" s="1400"/>
      <c r="AQ35" s="1400">
        <v>1756.3599999999922</v>
      </c>
      <c r="AR35" s="1400">
        <v>1282.1399999999921</v>
      </c>
      <c r="AS35" s="1400">
        <v>474.22</v>
      </c>
      <c r="AT35" s="1400">
        <v>474.22</v>
      </c>
      <c r="AU35" s="1400"/>
      <c r="AV35" s="1400"/>
      <c r="AW35" s="1400"/>
      <c r="AX35" s="1400"/>
      <c r="AY35" s="1400">
        <v>191391.25</v>
      </c>
      <c r="AZ35" s="1400">
        <v>191391.25</v>
      </c>
      <c r="BA35" s="1400">
        <v>191391.25</v>
      </c>
      <c r="BB35" s="1400"/>
      <c r="BC35" s="1400"/>
      <c r="BD35" s="1400"/>
      <c r="BE35" s="1400">
        <v>0</v>
      </c>
      <c r="BF35" s="1400"/>
      <c r="BG35" s="1400"/>
      <c r="BH35" s="1400"/>
      <c r="BI35" s="1400"/>
      <c r="BJ35" s="1400"/>
      <c r="BK35" s="1400"/>
      <c r="BL35" s="1400">
        <v>0</v>
      </c>
      <c r="BM35" s="1400">
        <v>0</v>
      </c>
      <c r="BN35" s="1400"/>
      <c r="BO35" s="1400"/>
      <c r="BP35" s="1400"/>
      <c r="BQ35" s="1400"/>
      <c r="BR35" s="1400"/>
      <c r="BS35" s="1400"/>
      <c r="BT35" s="1400">
        <v>0</v>
      </c>
      <c r="BU35" s="1400">
        <v>0</v>
      </c>
      <c r="BV35" s="1400"/>
      <c r="BW35" s="1400"/>
      <c r="BX35" s="1400"/>
      <c r="BY35" s="1400"/>
      <c r="BZ35" s="1400">
        <v>0</v>
      </c>
      <c r="CA35" s="1400"/>
      <c r="CB35" s="1400"/>
      <c r="CC35" s="1400"/>
      <c r="CD35" s="1400"/>
      <c r="CE35" s="1400"/>
      <c r="CF35" s="1400"/>
      <c r="CG35" s="1400"/>
      <c r="CH35" s="1400"/>
      <c r="CI35" s="1400"/>
      <c r="CJ35" s="1400"/>
      <c r="CK35" s="1400"/>
      <c r="CL35" s="1400"/>
      <c r="CM35" s="1400"/>
      <c r="CN35" s="1400">
        <v>0</v>
      </c>
      <c r="CO35" s="1400">
        <v>0</v>
      </c>
      <c r="CP35" s="1400"/>
      <c r="CQ35" s="1400"/>
      <c r="CR35" s="1400"/>
      <c r="CS35" s="1400"/>
      <c r="CT35" s="1400"/>
      <c r="CU35" s="1400">
        <v>0</v>
      </c>
      <c r="CV35" s="1400"/>
      <c r="CW35" s="1400"/>
      <c r="CX35" s="1400"/>
      <c r="CY35" s="1400"/>
      <c r="CZ35" s="1400"/>
      <c r="DA35" s="1400"/>
      <c r="DB35" s="1400">
        <v>0</v>
      </c>
      <c r="DC35" s="1400"/>
      <c r="DD35" s="1400"/>
      <c r="DE35" s="1400"/>
      <c r="DF35" s="1400">
        <v>64534961.590096213</v>
      </c>
      <c r="DG35" s="1400">
        <v>0</v>
      </c>
      <c r="DH35" s="1400">
        <v>0</v>
      </c>
      <c r="DI35" s="1400"/>
      <c r="DJ35" s="1400"/>
      <c r="DK35" s="1400">
        <v>0</v>
      </c>
      <c r="DL35" s="1400"/>
      <c r="DM35" s="1400"/>
      <c r="DN35" s="1400">
        <v>0</v>
      </c>
      <c r="DO35" s="1400"/>
      <c r="DP35" s="1400"/>
      <c r="DQ35" s="1400">
        <v>64534961.590096213</v>
      </c>
      <c r="DR35" s="1400">
        <v>1994382.5108225583</v>
      </c>
      <c r="DS35" s="1400">
        <v>62540579.079273656</v>
      </c>
      <c r="DT35" s="1400"/>
      <c r="DU35" s="1400"/>
      <c r="DV35" s="1400">
        <v>0</v>
      </c>
      <c r="DW35" s="1400"/>
      <c r="DX35" s="1400"/>
      <c r="DY35" s="1400"/>
      <c r="DZ35" s="1400">
        <v>0</v>
      </c>
      <c r="EA35" s="1400">
        <v>0</v>
      </c>
      <c r="EB35" s="1400"/>
      <c r="EC35" s="1400"/>
      <c r="ED35" s="1400">
        <v>0</v>
      </c>
      <c r="EE35" s="1400"/>
      <c r="EF35" s="1400"/>
      <c r="EG35" s="1400">
        <v>0</v>
      </c>
      <c r="EH35" s="1400"/>
      <c r="EI35" s="1400"/>
      <c r="EJ35" s="1400"/>
      <c r="EK35" s="1400">
        <v>0</v>
      </c>
      <c r="EL35" s="1400"/>
      <c r="EM35" s="1400">
        <v>0</v>
      </c>
      <c r="EN35" s="1400"/>
      <c r="EO35" s="1400"/>
      <c r="EP35" s="1400"/>
      <c r="EQ35" s="1400">
        <v>0</v>
      </c>
      <c r="ER35" s="1400"/>
      <c r="ES35" s="1400"/>
      <c r="ET35" s="1400"/>
      <c r="EU35" s="1400">
        <v>0</v>
      </c>
      <c r="EV35" s="1400"/>
      <c r="EW35" s="1400"/>
      <c r="EX35" s="1400"/>
      <c r="EY35" s="1400"/>
      <c r="EZ35" s="1400">
        <v>0</v>
      </c>
      <c r="FA35" s="1400"/>
      <c r="FB35" s="1400">
        <v>0</v>
      </c>
      <c r="FC35" s="1400"/>
      <c r="FD35" s="1400"/>
      <c r="FE35" s="1400"/>
      <c r="FF35" s="1400">
        <v>0</v>
      </c>
      <c r="FG35" s="1400"/>
      <c r="FH35" s="1400"/>
      <c r="FI35" s="1400"/>
      <c r="FJ35" s="1400">
        <v>0</v>
      </c>
      <c r="FK35" s="1400"/>
      <c r="FL35" s="1400"/>
      <c r="FM35" s="1400"/>
      <c r="FN35" s="1400"/>
      <c r="FO35" s="1400">
        <v>0</v>
      </c>
      <c r="FP35" s="1400"/>
      <c r="FQ35" s="1400"/>
      <c r="FR35" s="1400"/>
      <c r="FS35" s="1400"/>
      <c r="FT35" s="1400"/>
      <c r="FU35" s="1400"/>
      <c r="FV35" s="1400"/>
      <c r="FW35" s="1400">
        <v>19048502.119999971</v>
      </c>
      <c r="FX35" s="1400">
        <v>15896693.280000001</v>
      </c>
      <c r="FY35" s="1400">
        <v>3120716.7899999702</v>
      </c>
      <c r="FZ35" s="1400">
        <v>31092.049999999464</v>
      </c>
      <c r="GA35" s="1400"/>
      <c r="GB35" s="1400">
        <v>10171086</v>
      </c>
      <c r="GC35" s="1400"/>
      <c r="GD35" s="1400"/>
      <c r="GE35" s="1400"/>
      <c r="GF35" s="1400">
        <v>95853956.32009618</v>
      </c>
      <c r="GG35" s="1190"/>
    </row>
    <row r="36" spans="2:189" s="1" customFormat="1" ht="15.6">
      <c r="B36" s="1196">
        <v>42856</v>
      </c>
      <c r="C36" s="1400"/>
      <c r="D36" s="1400"/>
      <c r="E36" s="1400">
        <v>735188.73</v>
      </c>
      <c r="F36" s="1400"/>
      <c r="G36" s="1400">
        <v>735188.73</v>
      </c>
      <c r="H36" s="1400"/>
      <c r="I36" s="1400"/>
      <c r="J36" s="1400">
        <v>53024</v>
      </c>
      <c r="K36" s="1400">
        <v>53024</v>
      </c>
      <c r="L36" s="1400">
        <v>53024</v>
      </c>
      <c r="M36" s="1400"/>
      <c r="N36" s="1400">
        <v>0</v>
      </c>
      <c r="O36" s="1400"/>
      <c r="P36" s="1400"/>
      <c r="Q36" s="1400">
        <v>0</v>
      </c>
      <c r="R36" s="1400"/>
      <c r="S36" s="1400"/>
      <c r="T36" s="1400"/>
      <c r="U36" s="1400">
        <v>0</v>
      </c>
      <c r="V36" s="1400">
        <v>0</v>
      </c>
      <c r="W36" s="1400">
        <v>0</v>
      </c>
      <c r="X36" s="1400"/>
      <c r="Y36" s="1400"/>
      <c r="Z36" s="1400">
        <v>0</v>
      </c>
      <c r="AA36" s="1400"/>
      <c r="AB36" s="1400"/>
      <c r="AC36" s="1400">
        <v>0</v>
      </c>
      <c r="AD36" s="1400"/>
      <c r="AE36" s="1400"/>
      <c r="AF36" s="1400"/>
      <c r="AG36" s="1400">
        <v>0</v>
      </c>
      <c r="AH36" s="1400"/>
      <c r="AI36" s="1400"/>
      <c r="AJ36" s="1400"/>
      <c r="AK36" s="1400"/>
      <c r="AL36" s="1400">
        <v>0</v>
      </c>
      <c r="AM36" s="1400"/>
      <c r="AN36" s="1400"/>
      <c r="AO36" s="1400"/>
      <c r="AP36" s="1400"/>
      <c r="AQ36" s="1400">
        <v>1756.3599999999922</v>
      </c>
      <c r="AR36" s="1400">
        <v>1282.1399999999921</v>
      </c>
      <c r="AS36" s="1400">
        <v>474.22</v>
      </c>
      <c r="AT36" s="1400">
        <v>474.22</v>
      </c>
      <c r="AU36" s="1400"/>
      <c r="AV36" s="1400"/>
      <c r="AW36" s="1400"/>
      <c r="AX36" s="1400"/>
      <c r="AY36" s="1400">
        <v>6579757.9700000007</v>
      </c>
      <c r="AZ36" s="1400">
        <v>191391.25</v>
      </c>
      <c r="BA36" s="1400">
        <v>191391.25</v>
      </c>
      <c r="BB36" s="1400"/>
      <c r="BC36" s="1400"/>
      <c r="BD36" s="1400">
        <v>6388366.7200000007</v>
      </c>
      <c r="BE36" s="1400">
        <v>0</v>
      </c>
      <c r="BF36" s="1400"/>
      <c r="BG36" s="1400"/>
      <c r="BH36" s="1400"/>
      <c r="BI36" s="1400"/>
      <c r="BJ36" s="1400"/>
      <c r="BK36" s="1400"/>
      <c r="BL36" s="1400">
        <v>0</v>
      </c>
      <c r="BM36" s="1400">
        <v>0</v>
      </c>
      <c r="BN36" s="1400"/>
      <c r="BO36" s="1400"/>
      <c r="BP36" s="1400"/>
      <c r="BQ36" s="1400"/>
      <c r="BR36" s="1400"/>
      <c r="BS36" s="1400"/>
      <c r="BT36" s="1400">
        <v>0</v>
      </c>
      <c r="BU36" s="1400">
        <v>0</v>
      </c>
      <c r="BV36" s="1400"/>
      <c r="BW36" s="1400"/>
      <c r="BX36" s="1400"/>
      <c r="BY36" s="1400"/>
      <c r="BZ36" s="1400">
        <v>0</v>
      </c>
      <c r="CA36" s="1400"/>
      <c r="CB36" s="1400"/>
      <c r="CC36" s="1400"/>
      <c r="CD36" s="1400"/>
      <c r="CE36" s="1400"/>
      <c r="CF36" s="1400"/>
      <c r="CG36" s="1400"/>
      <c r="CH36" s="1400"/>
      <c r="CI36" s="1400"/>
      <c r="CJ36" s="1400"/>
      <c r="CK36" s="1400"/>
      <c r="CL36" s="1400"/>
      <c r="CM36" s="1400"/>
      <c r="CN36" s="1400">
        <v>0</v>
      </c>
      <c r="CO36" s="1400">
        <v>0</v>
      </c>
      <c r="CP36" s="1400"/>
      <c r="CQ36" s="1400"/>
      <c r="CR36" s="1400"/>
      <c r="CS36" s="1400"/>
      <c r="CT36" s="1400"/>
      <c r="CU36" s="1400">
        <v>0</v>
      </c>
      <c r="CV36" s="1400"/>
      <c r="CW36" s="1400"/>
      <c r="CX36" s="1400"/>
      <c r="CY36" s="1400"/>
      <c r="CZ36" s="1400"/>
      <c r="DA36" s="1400"/>
      <c r="DB36" s="1400">
        <v>0</v>
      </c>
      <c r="DC36" s="1400"/>
      <c r="DD36" s="1400"/>
      <c r="DE36" s="1400"/>
      <c r="DF36" s="1400">
        <v>60146594.870096207</v>
      </c>
      <c r="DG36" s="1400">
        <v>0</v>
      </c>
      <c r="DH36" s="1400">
        <v>0</v>
      </c>
      <c r="DI36" s="1400"/>
      <c r="DJ36" s="1400"/>
      <c r="DK36" s="1400">
        <v>0</v>
      </c>
      <c r="DL36" s="1400"/>
      <c r="DM36" s="1400"/>
      <c r="DN36" s="1400">
        <v>0</v>
      </c>
      <c r="DO36" s="1400"/>
      <c r="DP36" s="1400"/>
      <c r="DQ36" s="1400">
        <v>60146594.870096207</v>
      </c>
      <c r="DR36" s="1400">
        <v>1859165.8416698033</v>
      </c>
      <c r="DS36" s="1400">
        <v>58287429.028426401</v>
      </c>
      <c r="DT36" s="1400"/>
      <c r="DU36" s="1400"/>
      <c r="DV36" s="1400">
        <v>0</v>
      </c>
      <c r="DW36" s="1400"/>
      <c r="DX36" s="1400"/>
      <c r="DY36" s="1400"/>
      <c r="DZ36" s="1400">
        <v>0</v>
      </c>
      <c r="EA36" s="1400">
        <v>0</v>
      </c>
      <c r="EB36" s="1400"/>
      <c r="EC36" s="1400"/>
      <c r="ED36" s="1400">
        <v>0</v>
      </c>
      <c r="EE36" s="1400"/>
      <c r="EF36" s="1400"/>
      <c r="EG36" s="1400">
        <v>0</v>
      </c>
      <c r="EH36" s="1400"/>
      <c r="EI36" s="1400"/>
      <c r="EJ36" s="1400"/>
      <c r="EK36" s="1400">
        <v>0</v>
      </c>
      <c r="EL36" s="1400"/>
      <c r="EM36" s="1400">
        <v>0</v>
      </c>
      <c r="EN36" s="1400"/>
      <c r="EO36" s="1400"/>
      <c r="EP36" s="1400"/>
      <c r="EQ36" s="1400">
        <v>0</v>
      </c>
      <c r="ER36" s="1400"/>
      <c r="ES36" s="1400"/>
      <c r="ET36" s="1400"/>
      <c r="EU36" s="1400">
        <v>0</v>
      </c>
      <c r="EV36" s="1400"/>
      <c r="EW36" s="1400"/>
      <c r="EX36" s="1400"/>
      <c r="EY36" s="1400"/>
      <c r="EZ36" s="1400">
        <v>0</v>
      </c>
      <c r="FA36" s="1400"/>
      <c r="FB36" s="1400">
        <v>0</v>
      </c>
      <c r="FC36" s="1400"/>
      <c r="FD36" s="1400"/>
      <c r="FE36" s="1400"/>
      <c r="FF36" s="1400">
        <v>0</v>
      </c>
      <c r="FG36" s="1400"/>
      <c r="FH36" s="1400"/>
      <c r="FI36" s="1400"/>
      <c r="FJ36" s="1400">
        <v>0</v>
      </c>
      <c r="FK36" s="1400"/>
      <c r="FL36" s="1400"/>
      <c r="FM36" s="1400"/>
      <c r="FN36" s="1400"/>
      <c r="FO36" s="1400">
        <v>0</v>
      </c>
      <c r="FP36" s="1400"/>
      <c r="FQ36" s="1400"/>
      <c r="FR36" s="1400"/>
      <c r="FS36" s="1400"/>
      <c r="FT36" s="1400"/>
      <c r="FU36" s="1400"/>
      <c r="FV36" s="1400"/>
      <c r="FW36" s="1400">
        <v>18329743.615782265</v>
      </c>
      <c r="FX36" s="1400">
        <v>15896693.280000001</v>
      </c>
      <c r="FY36" s="1400">
        <v>2413727.5241506575</v>
      </c>
      <c r="FZ36" s="1400">
        <v>19322.811631605331</v>
      </c>
      <c r="GA36" s="1400"/>
      <c r="GB36" s="1400">
        <v>10171241.241450001</v>
      </c>
      <c r="GC36" s="1400"/>
      <c r="GD36" s="1400"/>
      <c r="GE36" s="1400"/>
      <c r="GF36" s="1400">
        <v>96017306.787328467</v>
      </c>
      <c r="GG36" s="1190"/>
    </row>
    <row r="37" spans="2:189" s="947" customFormat="1" ht="15.6">
      <c r="B37" s="1196">
        <v>42887</v>
      </c>
      <c r="C37" s="1400"/>
      <c r="D37" s="1400"/>
      <c r="E37" s="1400">
        <v>763439.73</v>
      </c>
      <c r="F37" s="1400"/>
      <c r="G37" s="1400">
        <v>763439.73</v>
      </c>
      <c r="H37" s="1400"/>
      <c r="I37" s="1400"/>
      <c r="J37" s="1400">
        <v>53024</v>
      </c>
      <c r="K37" s="1400">
        <v>53024</v>
      </c>
      <c r="L37" s="1400">
        <v>53024</v>
      </c>
      <c r="M37" s="1400"/>
      <c r="N37" s="1400">
        <v>0</v>
      </c>
      <c r="O37" s="1400"/>
      <c r="P37" s="1400"/>
      <c r="Q37" s="1400">
        <v>0</v>
      </c>
      <c r="R37" s="1400"/>
      <c r="S37" s="1400"/>
      <c r="T37" s="1400"/>
      <c r="U37" s="1400">
        <v>0</v>
      </c>
      <c r="V37" s="1400">
        <v>0</v>
      </c>
      <c r="W37" s="1400">
        <v>0</v>
      </c>
      <c r="X37" s="1400"/>
      <c r="Y37" s="1400"/>
      <c r="Z37" s="1400">
        <v>0</v>
      </c>
      <c r="AA37" s="1400"/>
      <c r="AB37" s="1400"/>
      <c r="AC37" s="1400">
        <v>0</v>
      </c>
      <c r="AD37" s="1400"/>
      <c r="AE37" s="1400"/>
      <c r="AF37" s="1400"/>
      <c r="AG37" s="1400">
        <v>0</v>
      </c>
      <c r="AH37" s="1400"/>
      <c r="AI37" s="1400"/>
      <c r="AJ37" s="1400"/>
      <c r="AK37" s="1400"/>
      <c r="AL37" s="1400">
        <v>0</v>
      </c>
      <c r="AM37" s="1400"/>
      <c r="AN37" s="1400"/>
      <c r="AO37" s="1400"/>
      <c r="AP37" s="1400"/>
      <c r="AQ37" s="1400">
        <v>1756.3599999999922</v>
      </c>
      <c r="AR37" s="1400">
        <v>1282.1399999999921</v>
      </c>
      <c r="AS37" s="1400">
        <v>474.22</v>
      </c>
      <c r="AT37" s="1400">
        <v>474.22</v>
      </c>
      <c r="AU37" s="1400"/>
      <c r="AV37" s="1400"/>
      <c r="AW37" s="1400"/>
      <c r="AX37" s="1400"/>
      <c r="AY37" s="1400">
        <v>6579757.9700000007</v>
      </c>
      <c r="AZ37" s="1400">
        <v>191391.25</v>
      </c>
      <c r="BA37" s="1400">
        <v>191391.25</v>
      </c>
      <c r="BB37" s="1400"/>
      <c r="BC37" s="1400"/>
      <c r="BD37" s="1400">
        <v>6388366.7200000007</v>
      </c>
      <c r="BE37" s="1400">
        <v>0</v>
      </c>
      <c r="BF37" s="1400"/>
      <c r="BG37" s="1400"/>
      <c r="BH37" s="1400"/>
      <c r="BI37" s="1400"/>
      <c r="BJ37" s="1400"/>
      <c r="BK37" s="1400"/>
      <c r="BL37" s="1400">
        <v>0</v>
      </c>
      <c r="BM37" s="1400">
        <v>0</v>
      </c>
      <c r="BN37" s="1400"/>
      <c r="BO37" s="1400"/>
      <c r="BP37" s="1400"/>
      <c r="BQ37" s="1400"/>
      <c r="BR37" s="1400"/>
      <c r="BS37" s="1400"/>
      <c r="BT37" s="1400">
        <v>0</v>
      </c>
      <c r="BU37" s="1400">
        <v>0</v>
      </c>
      <c r="BV37" s="1400"/>
      <c r="BW37" s="1400"/>
      <c r="BX37" s="1400"/>
      <c r="BY37" s="1400"/>
      <c r="BZ37" s="1400">
        <v>0</v>
      </c>
      <c r="CA37" s="1400"/>
      <c r="CB37" s="1400"/>
      <c r="CC37" s="1400"/>
      <c r="CD37" s="1400"/>
      <c r="CE37" s="1400"/>
      <c r="CF37" s="1400"/>
      <c r="CG37" s="1400"/>
      <c r="CH37" s="1400"/>
      <c r="CI37" s="1400"/>
      <c r="CJ37" s="1400"/>
      <c r="CK37" s="1400"/>
      <c r="CL37" s="1400"/>
      <c r="CM37" s="1400"/>
      <c r="CN37" s="1400">
        <v>0</v>
      </c>
      <c r="CO37" s="1400">
        <v>0</v>
      </c>
      <c r="CP37" s="1400"/>
      <c r="CQ37" s="1400"/>
      <c r="CR37" s="1400"/>
      <c r="CS37" s="1400"/>
      <c r="CT37" s="1400"/>
      <c r="CU37" s="1400">
        <v>0</v>
      </c>
      <c r="CV37" s="1400"/>
      <c r="CW37" s="1400"/>
      <c r="CX37" s="1400"/>
      <c r="CY37" s="1400"/>
      <c r="CZ37" s="1400"/>
      <c r="DA37" s="1400"/>
      <c r="DB37" s="1400">
        <v>0</v>
      </c>
      <c r="DC37" s="1400"/>
      <c r="DD37" s="1400"/>
      <c r="DE37" s="1400"/>
      <c r="DF37" s="1400">
        <v>60146594.870096207</v>
      </c>
      <c r="DG37" s="1400">
        <v>0</v>
      </c>
      <c r="DH37" s="1400">
        <v>0</v>
      </c>
      <c r="DI37" s="1400"/>
      <c r="DJ37" s="1400"/>
      <c r="DK37" s="1400">
        <v>0</v>
      </c>
      <c r="DL37" s="1400"/>
      <c r="DM37" s="1400"/>
      <c r="DN37" s="1400">
        <v>0</v>
      </c>
      <c r="DO37" s="1400"/>
      <c r="DP37" s="1400"/>
      <c r="DQ37" s="1400">
        <v>60146594.870096207</v>
      </c>
      <c r="DR37" s="1400">
        <v>1859165.8416698033</v>
      </c>
      <c r="DS37" s="1400">
        <v>58287429.028426401</v>
      </c>
      <c r="DT37" s="1400"/>
      <c r="DU37" s="1400"/>
      <c r="DV37" s="1400">
        <v>0</v>
      </c>
      <c r="DW37" s="1400"/>
      <c r="DX37" s="1400"/>
      <c r="DY37" s="1400"/>
      <c r="DZ37" s="1400">
        <v>0</v>
      </c>
      <c r="EA37" s="1400">
        <v>0</v>
      </c>
      <c r="EB37" s="1400"/>
      <c r="EC37" s="1400"/>
      <c r="ED37" s="1400">
        <v>0</v>
      </c>
      <c r="EE37" s="1400"/>
      <c r="EF37" s="1400"/>
      <c r="EG37" s="1400">
        <v>0</v>
      </c>
      <c r="EH37" s="1400"/>
      <c r="EI37" s="1400"/>
      <c r="EJ37" s="1400"/>
      <c r="EK37" s="1400">
        <v>0</v>
      </c>
      <c r="EL37" s="1400"/>
      <c r="EM37" s="1400">
        <v>0</v>
      </c>
      <c r="EN37" s="1400"/>
      <c r="EO37" s="1400"/>
      <c r="EP37" s="1400"/>
      <c r="EQ37" s="1400">
        <v>0</v>
      </c>
      <c r="ER37" s="1400"/>
      <c r="ES37" s="1400"/>
      <c r="ET37" s="1400"/>
      <c r="EU37" s="1400">
        <v>0</v>
      </c>
      <c r="EV37" s="1400"/>
      <c r="EW37" s="1400"/>
      <c r="EX37" s="1400"/>
      <c r="EY37" s="1400"/>
      <c r="EZ37" s="1400">
        <v>0</v>
      </c>
      <c r="FA37" s="1400"/>
      <c r="FB37" s="1400">
        <v>0</v>
      </c>
      <c r="FC37" s="1400"/>
      <c r="FD37" s="1400"/>
      <c r="FE37" s="1400"/>
      <c r="FF37" s="1400">
        <v>0</v>
      </c>
      <c r="FG37" s="1400"/>
      <c r="FH37" s="1400"/>
      <c r="FI37" s="1400"/>
      <c r="FJ37" s="1400">
        <v>0</v>
      </c>
      <c r="FK37" s="1400"/>
      <c r="FL37" s="1400"/>
      <c r="FM37" s="1400"/>
      <c r="FN37" s="1400"/>
      <c r="FO37" s="1400">
        <v>0</v>
      </c>
      <c r="FP37" s="1400"/>
      <c r="FQ37" s="1400"/>
      <c r="FR37" s="1400"/>
      <c r="FS37" s="1400"/>
      <c r="FT37" s="1400"/>
      <c r="FU37" s="1400"/>
      <c r="FV37" s="1400"/>
      <c r="FW37" s="1400">
        <v>18329743.615782265</v>
      </c>
      <c r="FX37" s="1400">
        <v>15896693.280000001</v>
      </c>
      <c r="FY37" s="1400">
        <v>2413727.5241506575</v>
      </c>
      <c r="FZ37" s="1400">
        <v>19322.811631605331</v>
      </c>
      <c r="GA37" s="1400"/>
      <c r="GB37" s="1400">
        <v>10171241.241450001</v>
      </c>
      <c r="GC37" s="1400"/>
      <c r="GD37" s="1400"/>
      <c r="GE37" s="1400"/>
      <c r="GF37" s="1400">
        <v>96045557.787328467</v>
      </c>
    </row>
    <row r="38" spans="2:189" s="947" customFormat="1" ht="15.6">
      <c r="B38" s="1196">
        <v>42917</v>
      </c>
      <c r="C38" s="1400"/>
      <c r="D38" s="1400"/>
      <c r="E38" s="1400">
        <v>763439.73</v>
      </c>
      <c r="F38" s="1400"/>
      <c r="G38" s="1400">
        <v>763439.73</v>
      </c>
      <c r="H38" s="1400"/>
      <c r="I38" s="1400"/>
      <c r="J38" s="1400">
        <v>53024</v>
      </c>
      <c r="K38" s="1400">
        <v>53024</v>
      </c>
      <c r="L38" s="1400">
        <v>53024</v>
      </c>
      <c r="M38" s="1400"/>
      <c r="N38" s="1400">
        <v>0</v>
      </c>
      <c r="O38" s="1400"/>
      <c r="P38" s="1400"/>
      <c r="Q38" s="1400">
        <v>0</v>
      </c>
      <c r="R38" s="1400"/>
      <c r="S38" s="1400"/>
      <c r="T38" s="1400"/>
      <c r="U38" s="1400">
        <v>0</v>
      </c>
      <c r="V38" s="1400">
        <v>0</v>
      </c>
      <c r="W38" s="1400">
        <v>0</v>
      </c>
      <c r="X38" s="1400"/>
      <c r="Y38" s="1400"/>
      <c r="Z38" s="1400">
        <v>0</v>
      </c>
      <c r="AA38" s="1400"/>
      <c r="AB38" s="1400"/>
      <c r="AC38" s="1400">
        <v>0</v>
      </c>
      <c r="AD38" s="1400"/>
      <c r="AE38" s="1400"/>
      <c r="AF38" s="1400"/>
      <c r="AG38" s="1400">
        <v>0</v>
      </c>
      <c r="AH38" s="1400"/>
      <c r="AI38" s="1400"/>
      <c r="AJ38" s="1400"/>
      <c r="AK38" s="1400"/>
      <c r="AL38" s="1400">
        <v>0</v>
      </c>
      <c r="AM38" s="1400"/>
      <c r="AN38" s="1400"/>
      <c r="AO38" s="1400"/>
      <c r="AP38" s="1400"/>
      <c r="AQ38" s="1400">
        <v>1756.3599999999922</v>
      </c>
      <c r="AR38" s="1400">
        <v>1282.1399999999921</v>
      </c>
      <c r="AS38" s="1400">
        <v>474.22</v>
      </c>
      <c r="AT38" s="1400">
        <v>474.22</v>
      </c>
      <c r="AU38" s="1400"/>
      <c r="AV38" s="1400"/>
      <c r="AW38" s="1400"/>
      <c r="AX38" s="1400"/>
      <c r="AY38" s="1400">
        <v>6579757.9700000007</v>
      </c>
      <c r="AZ38" s="1400">
        <v>191391.25</v>
      </c>
      <c r="BA38" s="1400">
        <v>191391.25</v>
      </c>
      <c r="BB38" s="1400"/>
      <c r="BC38" s="1400"/>
      <c r="BD38" s="1400">
        <v>6388366.7200000007</v>
      </c>
      <c r="BE38" s="1400">
        <v>0</v>
      </c>
      <c r="BF38" s="1400"/>
      <c r="BG38" s="1400"/>
      <c r="BH38" s="1400"/>
      <c r="BI38" s="1400"/>
      <c r="BJ38" s="1400"/>
      <c r="BK38" s="1400"/>
      <c r="BL38" s="1400">
        <v>0</v>
      </c>
      <c r="BM38" s="1400">
        <v>0</v>
      </c>
      <c r="BN38" s="1400"/>
      <c r="BO38" s="1400"/>
      <c r="BP38" s="1400"/>
      <c r="BQ38" s="1400"/>
      <c r="BR38" s="1400"/>
      <c r="BS38" s="1400"/>
      <c r="BT38" s="1400">
        <v>0</v>
      </c>
      <c r="BU38" s="1400">
        <v>0</v>
      </c>
      <c r="BV38" s="1400"/>
      <c r="BW38" s="1400"/>
      <c r="BX38" s="1400"/>
      <c r="BY38" s="1400"/>
      <c r="BZ38" s="1400">
        <v>0</v>
      </c>
      <c r="CA38" s="1400"/>
      <c r="CB38" s="1400"/>
      <c r="CC38" s="1400"/>
      <c r="CD38" s="1400"/>
      <c r="CE38" s="1400"/>
      <c r="CF38" s="1400"/>
      <c r="CG38" s="1400"/>
      <c r="CH38" s="1400"/>
      <c r="CI38" s="1400"/>
      <c r="CJ38" s="1400"/>
      <c r="CK38" s="1400"/>
      <c r="CL38" s="1400"/>
      <c r="CM38" s="1400"/>
      <c r="CN38" s="1400">
        <v>0</v>
      </c>
      <c r="CO38" s="1400">
        <v>0</v>
      </c>
      <c r="CP38" s="1400"/>
      <c r="CQ38" s="1400"/>
      <c r="CR38" s="1400"/>
      <c r="CS38" s="1400"/>
      <c r="CT38" s="1400"/>
      <c r="CU38" s="1400">
        <v>0</v>
      </c>
      <c r="CV38" s="1400"/>
      <c r="CW38" s="1400"/>
      <c r="CX38" s="1400"/>
      <c r="CY38" s="1400"/>
      <c r="CZ38" s="1400"/>
      <c r="DA38" s="1400"/>
      <c r="DB38" s="1400">
        <v>0</v>
      </c>
      <c r="DC38" s="1400"/>
      <c r="DD38" s="1400"/>
      <c r="DE38" s="1400"/>
      <c r="DF38" s="1400">
        <v>60146594.870096207</v>
      </c>
      <c r="DG38" s="1400">
        <v>0</v>
      </c>
      <c r="DH38" s="1400">
        <v>0</v>
      </c>
      <c r="DI38" s="1400"/>
      <c r="DJ38" s="1400"/>
      <c r="DK38" s="1400">
        <v>0</v>
      </c>
      <c r="DL38" s="1400"/>
      <c r="DM38" s="1400"/>
      <c r="DN38" s="1400">
        <v>0</v>
      </c>
      <c r="DO38" s="1400"/>
      <c r="DP38" s="1400"/>
      <c r="DQ38" s="1400">
        <v>60146594.870096207</v>
      </c>
      <c r="DR38" s="1400">
        <v>1859165.8416698033</v>
      </c>
      <c r="DS38" s="1400">
        <v>58287429.028426401</v>
      </c>
      <c r="DT38" s="1400"/>
      <c r="DU38" s="1400"/>
      <c r="DV38" s="1400">
        <v>0</v>
      </c>
      <c r="DW38" s="1400"/>
      <c r="DX38" s="1400"/>
      <c r="DY38" s="1400"/>
      <c r="DZ38" s="1400">
        <v>0</v>
      </c>
      <c r="EA38" s="1400">
        <v>0</v>
      </c>
      <c r="EB38" s="1400"/>
      <c r="EC38" s="1400"/>
      <c r="ED38" s="1400">
        <v>0</v>
      </c>
      <c r="EE38" s="1400"/>
      <c r="EF38" s="1400"/>
      <c r="EG38" s="1400">
        <v>0</v>
      </c>
      <c r="EH38" s="1400"/>
      <c r="EI38" s="1400"/>
      <c r="EJ38" s="1400"/>
      <c r="EK38" s="1400">
        <v>0</v>
      </c>
      <c r="EL38" s="1400"/>
      <c r="EM38" s="1400">
        <v>0</v>
      </c>
      <c r="EN38" s="1400"/>
      <c r="EO38" s="1400"/>
      <c r="EP38" s="1400"/>
      <c r="EQ38" s="1400">
        <v>0</v>
      </c>
      <c r="ER38" s="1400"/>
      <c r="ES38" s="1400"/>
      <c r="ET38" s="1400"/>
      <c r="EU38" s="1400">
        <v>0</v>
      </c>
      <c r="EV38" s="1400"/>
      <c r="EW38" s="1400"/>
      <c r="EX38" s="1400"/>
      <c r="EY38" s="1400"/>
      <c r="EZ38" s="1400">
        <v>0</v>
      </c>
      <c r="FA38" s="1400"/>
      <c r="FB38" s="1400">
        <v>0</v>
      </c>
      <c r="FC38" s="1400"/>
      <c r="FD38" s="1400"/>
      <c r="FE38" s="1400"/>
      <c r="FF38" s="1400">
        <v>0</v>
      </c>
      <c r="FG38" s="1400"/>
      <c r="FH38" s="1400"/>
      <c r="FI38" s="1400"/>
      <c r="FJ38" s="1400">
        <v>0</v>
      </c>
      <c r="FK38" s="1400"/>
      <c r="FL38" s="1400"/>
      <c r="FM38" s="1400"/>
      <c r="FN38" s="1400"/>
      <c r="FO38" s="1400">
        <v>0</v>
      </c>
      <c r="FP38" s="1400"/>
      <c r="FQ38" s="1400"/>
      <c r="FR38" s="1400"/>
      <c r="FS38" s="1400"/>
      <c r="FT38" s="1400"/>
      <c r="FU38" s="1400"/>
      <c r="FV38" s="1400"/>
      <c r="FW38" s="1400">
        <v>18329743.615782265</v>
      </c>
      <c r="FX38" s="1400">
        <v>15896693.280000001</v>
      </c>
      <c r="FY38" s="1400">
        <v>2413727.5241506575</v>
      </c>
      <c r="FZ38" s="1400">
        <v>19322.811631605331</v>
      </c>
      <c r="GA38" s="1400"/>
      <c r="GB38" s="1400">
        <v>10171241.241450001</v>
      </c>
      <c r="GC38" s="1400"/>
      <c r="GD38" s="1400"/>
      <c r="GE38" s="1400"/>
      <c r="GF38" s="1400">
        <v>96045557.787328467</v>
      </c>
    </row>
    <row r="39" spans="2:189">
      <c r="B39" s="1196">
        <v>42948</v>
      </c>
      <c r="C39" s="1400"/>
      <c r="D39" s="1400"/>
      <c r="E39" s="1400">
        <v>644879.73</v>
      </c>
      <c r="F39" s="1400"/>
      <c r="G39" s="1400">
        <v>644879.73</v>
      </c>
      <c r="H39" s="1400"/>
      <c r="I39" s="1400"/>
      <c r="J39" s="1400">
        <v>53024</v>
      </c>
      <c r="K39" s="1400">
        <v>53024</v>
      </c>
      <c r="L39" s="1400">
        <v>53024</v>
      </c>
      <c r="M39" s="1400"/>
      <c r="N39" s="1400">
        <v>0</v>
      </c>
      <c r="O39" s="1400"/>
      <c r="P39" s="1400"/>
      <c r="Q39" s="1400">
        <v>0</v>
      </c>
      <c r="R39" s="1400"/>
      <c r="S39" s="1400"/>
      <c r="T39" s="1400"/>
      <c r="U39" s="1400">
        <v>0</v>
      </c>
      <c r="V39" s="1400">
        <v>0</v>
      </c>
      <c r="W39" s="1400">
        <v>0</v>
      </c>
      <c r="X39" s="1400"/>
      <c r="Y39" s="1400"/>
      <c r="Z39" s="1400">
        <v>0</v>
      </c>
      <c r="AA39" s="1400"/>
      <c r="AB39" s="1400"/>
      <c r="AC39" s="1400">
        <v>0</v>
      </c>
      <c r="AD39" s="1400"/>
      <c r="AE39" s="1400"/>
      <c r="AF39" s="1400"/>
      <c r="AG39" s="1400">
        <v>0</v>
      </c>
      <c r="AH39" s="1400"/>
      <c r="AI39" s="1400"/>
      <c r="AJ39" s="1400"/>
      <c r="AK39" s="1400"/>
      <c r="AL39" s="1400">
        <v>0</v>
      </c>
      <c r="AM39" s="1400"/>
      <c r="AN39" s="1400"/>
      <c r="AO39" s="1400"/>
      <c r="AP39" s="1400"/>
      <c r="AQ39" s="1400">
        <v>1756.3599999999922</v>
      </c>
      <c r="AR39" s="1400">
        <v>1282.1399999999921</v>
      </c>
      <c r="AS39" s="1400">
        <v>474.22</v>
      </c>
      <c r="AT39" s="1400">
        <v>474.22</v>
      </c>
      <c r="AU39" s="1400"/>
      <c r="AV39" s="1400"/>
      <c r="AW39" s="1400"/>
      <c r="AX39" s="1400"/>
      <c r="AY39" s="1400">
        <v>6579757.9699999997</v>
      </c>
      <c r="AZ39" s="1400">
        <v>0</v>
      </c>
      <c r="BA39" s="1400">
        <v>0</v>
      </c>
      <c r="BB39" s="1400"/>
      <c r="BC39" s="1400">
        <v>191391.25</v>
      </c>
      <c r="BD39" s="1400">
        <v>6388366.7199999997</v>
      </c>
      <c r="BE39" s="1400">
        <v>0</v>
      </c>
      <c r="BF39" s="1400"/>
      <c r="BG39" s="1400"/>
      <c r="BH39" s="1400"/>
      <c r="BI39" s="1400"/>
      <c r="BJ39" s="1400"/>
      <c r="BK39" s="1400"/>
      <c r="BL39" s="1400">
        <v>0</v>
      </c>
      <c r="BM39" s="1400">
        <v>0</v>
      </c>
      <c r="BN39" s="1400"/>
      <c r="BO39" s="1400"/>
      <c r="BP39" s="1400"/>
      <c r="BQ39" s="1400"/>
      <c r="BR39" s="1400"/>
      <c r="BS39" s="1400"/>
      <c r="BT39" s="1400">
        <v>0</v>
      </c>
      <c r="BU39" s="1400">
        <v>0</v>
      </c>
      <c r="BV39" s="1400"/>
      <c r="BW39" s="1400"/>
      <c r="BX39" s="1400"/>
      <c r="BY39" s="1400"/>
      <c r="BZ39" s="1400">
        <v>0</v>
      </c>
      <c r="CA39" s="1400"/>
      <c r="CB39" s="1400"/>
      <c r="CC39" s="1400"/>
      <c r="CD39" s="1400"/>
      <c r="CE39" s="1400"/>
      <c r="CF39" s="1400"/>
      <c r="CG39" s="1400"/>
      <c r="CH39" s="1400"/>
      <c r="CI39" s="1400"/>
      <c r="CJ39" s="1400"/>
      <c r="CK39" s="1400"/>
      <c r="CL39" s="1400"/>
      <c r="CM39" s="1400"/>
      <c r="CN39" s="1400">
        <v>0</v>
      </c>
      <c r="CO39" s="1400">
        <v>0</v>
      </c>
      <c r="CP39" s="1400"/>
      <c r="CQ39" s="1400"/>
      <c r="CR39" s="1400"/>
      <c r="CS39" s="1400"/>
      <c r="CT39" s="1400"/>
      <c r="CU39" s="1400">
        <v>0</v>
      </c>
      <c r="CV39" s="1400"/>
      <c r="CW39" s="1400"/>
      <c r="CX39" s="1400"/>
      <c r="CY39" s="1400"/>
      <c r="CZ39" s="1400"/>
      <c r="DA39" s="1400"/>
      <c r="DB39" s="1400">
        <v>0</v>
      </c>
      <c r="DC39" s="1400"/>
      <c r="DD39" s="1400"/>
      <c r="DE39" s="1400"/>
      <c r="DF39" s="1400">
        <v>60146594.870096207</v>
      </c>
      <c r="DG39" s="1400">
        <v>0</v>
      </c>
      <c r="DH39" s="1400">
        <v>0</v>
      </c>
      <c r="DI39" s="1400"/>
      <c r="DJ39" s="1400"/>
      <c r="DK39" s="1400">
        <v>0</v>
      </c>
      <c r="DL39" s="1400"/>
      <c r="DM39" s="1400"/>
      <c r="DN39" s="1400">
        <v>0</v>
      </c>
      <c r="DO39" s="1400"/>
      <c r="DP39" s="1400"/>
      <c r="DQ39" s="1400">
        <v>60146594.870096207</v>
      </c>
      <c r="DR39" s="1400">
        <v>1859165.8416698033</v>
      </c>
      <c r="DS39" s="1400">
        <v>58287429.028426401</v>
      </c>
      <c r="DT39" s="1400"/>
      <c r="DU39" s="1400"/>
      <c r="DV39" s="1400">
        <v>0</v>
      </c>
      <c r="DW39" s="1400"/>
      <c r="DX39" s="1400"/>
      <c r="DY39" s="1400"/>
      <c r="DZ39" s="1400">
        <v>0</v>
      </c>
      <c r="EA39" s="1400">
        <v>0</v>
      </c>
      <c r="EB39" s="1400"/>
      <c r="EC39" s="1400"/>
      <c r="ED39" s="1400">
        <v>0</v>
      </c>
      <c r="EE39" s="1400"/>
      <c r="EF39" s="1400"/>
      <c r="EG39" s="1400">
        <v>0</v>
      </c>
      <c r="EH39" s="1400"/>
      <c r="EI39" s="1400"/>
      <c r="EJ39" s="1400"/>
      <c r="EK39" s="1400">
        <v>0</v>
      </c>
      <c r="EL39" s="1400"/>
      <c r="EM39" s="1400">
        <v>0</v>
      </c>
      <c r="EN39" s="1400"/>
      <c r="EO39" s="1400"/>
      <c r="EP39" s="1400"/>
      <c r="EQ39" s="1400">
        <v>0</v>
      </c>
      <c r="ER39" s="1400"/>
      <c r="ES39" s="1400"/>
      <c r="ET39" s="1400"/>
      <c r="EU39" s="1400">
        <v>0</v>
      </c>
      <c r="EV39" s="1400"/>
      <c r="EW39" s="1400"/>
      <c r="EX39" s="1400"/>
      <c r="EY39" s="1400"/>
      <c r="EZ39" s="1400">
        <v>0</v>
      </c>
      <c r="FA39" s="1400"/>
      <c r="FB39" s="1400">
        <v>0</v>
      </c>
      <c r="FC39" s="1400"/>
      <c r="FD39" s="1400"/>
      <c r="FE39" s="1400"/>
      <c r="FF39" s="1400">
        <v>0</v>
      </c>
      <c r="FG39" s="1400"/>
      <c r="FH39" s="1400"/>
      <c r="FI39" s="1400"/>
      <c r="FJ39" s="1400">
        <v>0</v>
      </c>
      <c r="FK39" s="1400"/>
      <c r="FL39" s="1400"/>
      <c r="FM39" s="1400"/>
      <c r="FN39" s="1400"/>
      <c r="FO39" s="1400">
        <v>0</v>
      </c>
      <c r="FP39" s="1400"/>
      <c r="FQ39" s="1400"/>
      <c r="FR39" s="1400"/>
      <c r="FS39" s="1400"/>
      <c r="FT39" s="1400"/>
      <c r="FU39" s="1400"/>
      <c r="FV39" s="1400"/>
      <c r="FW39" s="1400">
        <v>18329743.615782265</v>
      </c>
      <c r="FX39" s="1400">
        <v>15896693.280000001</v>
      </c>
      <c r="FY39" s="1400">
        <v>2413727.5241506575</v>
      </c>
      <c r="FZ39" s="1400">
        <v>19322.811631605331</v>
      </c>
      <c r="GA39" s="1400"/>
      <c r="GB39" s="1400">
        <v>10302057.241450001</v>
      </c>
      <c r="GC39" s="1400"/>
      <c r="GD39" s="1400"/>
      <c r="GE39" s="1400"/>
      <c r="GF39" s="1400">
        <v>96057813.787328467</v>
      </c>
    </row>
    <row r="40" spans="2:189">
      <c r="B40" s="1196">
        <v>42979</v>
      </c>
      <c r="C40" s="1401"/>
      <c r="D40" s="1401"/>
      <c r="E40" s="1401">
        <v>2518466.2000000002</v>
      </c>
      <c r="F40" s="1401"/>
      <c r="G40" s="1401">
        <v>2518466.2000000002</v>
      </c>
      <c r="H40" s="1401"/>
      <c r="I40" s="1401"/>
      <c r="J40" s="1401">
        <v>53024</v>
      </c>
      <c r="K40" s="1401">
        <v>53024</v>
      </c>
      <c r="L40" s="1401">
        <v>53024</v>
      </c>
      <c r="M40" s="1401"/>
      <c r="N40" s="1401">
        <v>0</v>
      </c>
      <c r="O40" s="1401"/>
      <c r="P40" s="1401"/>
      <c r="Q40" s="1401">
        <v>0</v>
      </c>
      <c r="R40" s="1401"/>
      <c r="S40" s="1401"/>
      <c r="T40" s="1401"/>
      <c r="U40" s="1401">
        <v>0</v>
      </c>
      <c r="V40" s="1401">
        <v>0</v>
      </c>
      <c r="W40" s="1401">
        <v>0</v>
      </c>
      <c r="X40" s="1401"/>
      <c r="Y40" s="1401"/>
      <c r="Z40" s="1401">
        <v>0</v>
      </c>
      <c r="AA40" s="1401"/>
      <c r="AB40" s="1401"/>
      <c r="AC40" s="1401">
        <v>0</v>
      </c>
      <c r="AD40" s="1401"/>
      <c r="AE40" s="1401"/>
      <c r="AF40" s="1401"/>
      <c r="AG40" s="1401">
        <v>0</v>
      </c>
      <c r="AH40" s="1401"/>
      <c r="AI40" s="1401"/>
      <c r="AJ40" s="1401"/>
      <c r="AK40" s="1401"/>
      <c r="AL40" s="1401">
        <v>0</v>
      </c>
      <c r="AM40" s="1401"/>
      <c r="AN40" s="1401"/>
      <c r="AO40" s="1401"/>
      <c r="AP40" s="1401"/>
      <c r="AQ40" s="1401">
        <v>167637.85999999996</v>
      </c>
      <c r="AR40" s="1401">
        <v>167163.63999999996</v>
      </c>
      <c r="AS40" s="1401">
        <v>474.22</v>
      </c>
      <c r="AT40" s="1401">
        <v>474.22</v>
      </c>
      <c r="AU40" s="1401"/>
      <c r="AV40" s="1401"/>
      <c r="AW40" s="1401"/>
      <c r="AX40" s="1401"/>
      <c r="AY40" s="1401">
        <v>6579757.9699999997</v>
      </c>
      <c r="AZ40" s="1401">
        <v>0</v>
      </c>
      <c r="BA40" s="1401">
        <v>0</v>
      </c>
      <c r="BB40" s="1401"/>
      <c r="BC40" s="1401">
        <v>191391.25</v>
      </c>
      <c r="BD40" s="1401">
        <v>6388366.7199999997</v>
      </c>
      <c r="BE40" s="1401">
        <v>0</v>
      </c>
      <c r="BF40" s="1401"/>
      <c r="BG40" s="1401"/>
      <c r="BH40" s="1401"/>
      <c r="BI40" s="1401"/>
      <c r="BJ40" s="1401"/>
      <c r="BK40" s="1401"/>
      <c r="BL40" s="1401">
        <v>0</v>
      </c>
      <c r="BM40" s="1401">
        <v>0</v>
      </c>
      <c r="BN40" s="1401"/>
      <c r="BO40" s="1401"/>
      <c r="BP40" s="1401"/>
      <c r="BQ40" s="1401"/>
      <c r="BR40" s="1401"/>
      <c r="BS40" s="1401"/>
      <c r="BT40" s="1401">
        <v>0</v>
      </c>
      <c r="BU40" s="1401">
        <v>0</v>
      </c>
      <c r="BV40" s="1401"/>
      <c r="BW40" s="1401"/>
      <c r="BX40" s="1401"/>
      <c r="BY40" s="1401"/>
      <c r="BZ40" s="1401">
        <v>0</v>
      </c>
      <c r="CA40" s="1401"/>
      <c r="CB40" s="1401"/>
      <c r="CC40" s="1401"/>
      <c r="CD40" s="1401"/>
      <c r="CE40" s="1401"/>
      <c r="CF40" s="1401"/>
      <c r="CG40" s="1401"/>
      <c r="CH40" s="1401"/>
      <c r="CI40" s="1401"/>
      <c r="CJ40" s="1401"/>
      <c r="CK40" s="1401"/>
      <c r="CL40" s="1401"/>
      <c r="CM40" s="1401"/>
      <c r="CN40" s="1401">
        <v>0</v>
      </c>
      <c r="CO40" s="1401">
        <v>0</v>
      </c>
      <c r="CP40" s="1401"/>
      <c r="CQ40" s="1401"/>
      <c r="CR40" s="1401"/>
      <c r="CS40" s="1401"/>
      <c r="CT40" s="1401"/>
      <c r="CU40" s="1401">
        <v>0</v>
      </c>
      <c r="CV40" s="1401"/>
      <c r="CW40" s="1401"/>
      <c r="CX40" s="1401"/>
      <c r="CY40" s="1401"/>
      <c r="CZ40" s="1401"/>
      <c r="DA40" s="1401"/>
      <c r="DB40" s="1401">
        <v>0</v>
      </c>
      <c r="DC40" s="1401"/>
      <c r="DD40" s="1401"/>
      <c r="DE40" s="1401"/>
      <c r="DF40" s="1401">
        <v>52426284.279999994</v>
      </c>
      <c r="DG40" s="1401">
        <v>0</v>
      </c>
      <c r="DH40" s="1401">
        <v>0</v>
      </c>
      <c r="DI40" s="1401"/>
      <c r="DJ40" s="1401"/>
      <c r="DK40" s="1401">
        <v>0</v>
      </c>
      <c r="DL40" s="1401"/>
      <c r="DM40" s="1401"/>
      <c r="DN40" s="1401">
        <v>0</v>
      </c>
      <c r="DO40" s="1401"/>
      <c r="DP40" s="1401"/>
      <c r="DQ40" s="1401">
        <v>52426284.279999994</v>
      </c>
      <c r="DR40" s="1401">
        <v>1621283.561216827</v>
      </c>
      <c r="DS40" s="1401">
        <v>50805000.71878317</v>
      </c>
      <c r="DT40" s="1401"/>
      <c r="DU40" s="1401"/>
      <c r="DV40" s="1401">
        <v>0</v>
      </c>
      <c r="DW40" s="1401"/>
      <c r="DX40" s="1401"/>
      <c r="DY40" s="1401"/>
      <c r="DZ40" s="1401">
        <v>0</v>
      </c>
      <c r="EA40" s="1401">
        <v>0</v>
      </c>
      <c r="EB40" s="1401"/>
      <c r="EC40" s="1401"/>
      <c r="ED40" s="1401">
        <v>0</v>
      </c>
      <c r="EE40" s="1401"/>
      <c r="EF40" s="1401"/>
      <c r="EG40" s="1401">
        <v>0</v>
      </c>
      <c r="EH40" s="1401"/>
      <c r="EI40" s="1401"/>
      <c r="EJ40" s="1401"/>
      <c r="EK40" s="1401">
        <v>0</v>
      </c>
      <c r="EL40" s="1401"/>
      <c r="EM40" s="1401">
        <v>0</v>
      </c>
      <c r="EN40" s="1401"/>
      <c r="EO40" s="1401"/>
      <c r="EP40" s="1401"/>
      <c r="EQ40" s="1401">
        <v>0</v>
      </c>
      <c r="ER40" s="1401"/>
      <c r="ES40" s="1401"/>
      <c r="ET40" s="1401"/>
      <c r="EU40" s="1401">
        <v>0</v>
      </c>
      <c r="EV40" s="1401"/>
      <c r="EW40" s="1401"/>
      <c r="EX40" s="1401"/>
      <c r="EY40" s="1401"/>
      <c r="EZ40" s="1401">
        <v>0</v>
      </c>
      <c r="FA40" s="1401"/>
      <c r="FB40" s="1401">
        <v>0</v>
      </c>
      <c r="FC40" s="1401"/>
      <c r="FD40" s="1401"/>
      <c r="FE40" s="1401"/>
      <c r="FF40" s="1401">
        <v>0</v>
      </c>
      <c r="FG40" s="1401"/>
      <c r="FH40" s="1401"/>
      <c r="FI40" s="1401"/>
      <c r="FJ40" s="1401">
        <v>0</v>
      </c>
      <c r="FK40" s="1401"/>
      <c r="FL40" s="1401"/>
      <c r="FM40" s="1401"/>
      <c r="FN40" s="1401"/>
      <c r="FO40" s="1401">
        <v>0</v>
      </c>
      <c r="FP40" s="1401"/>
      <c r="FQ40" s="1401"/>
      <c r="FR40" s="1401"/>
      <c r="FS40" s="1401"/>
      <c r="FT40" s="1401"/>
      <c r="FU40" s="1401"/>
      <c r="FV40" s="1401"/>
      <c r="FW40" s="1401">
        <v>29240612.77</v>
      </c>
      <c r="FX40" s="1401">
        <v>26986518.400000002</v>
      </c>
      <c r="FY40" s="1401">
        <v>2159270.7200000002</v>
      </c>
      <c r="FZ40" s="1401">
        <v>94823.650000000023</v>
      </c>
      <c r="GA40" s="1401"/>
      <c r="GB40" s="1401">
        <v>4287963.0600000136</v>
      </c>
      <c r="GC40" s="1401"/>
      <c r="GD40" s="1401"/>
      <c r="GE40" s="1401"/>
      <c r="GF40" s="1401">
        <v>95273746.140000015</v>
      </c>
    </row>
    <row r="41" spans="2:189">
      <c r="B41" s="1199">
        <v>43009</v>
      </c>
      <c r="C41" s="1402"/>
      <c r="D41" s="1402"/>
      <c r="E41" s="1402">
        <v>2253881.4900000002</v>
      </c>
      <c r="F41" s="1402"/>
      <c r="G41" s="1402">
        <v>2253881.4900000002</v>
      </c>
      <c r="H41" s="1402"/>
      <c r="I41" s="1402"/>
      <c r="J41" s="1402">
        <v>128233.88999999998</v>
      </c>
      <c r="K41" s="1402">
        <v>128233.88999999998</v>
      </c>
      <c r="L41" s="1402">
        <v>128233.88999999998</v>
      </c>
      <c r="M41" s="1402"/>
      <c r="N41" s="1402">
        <v>0</v>
      </c>
      <c r="O41" s="1402"/>
      <c r="P41" s="1402"/>
      <c r="Q41" s="1402">
        <v>0</v>
      </c>
      <c r="R41" s="1402"/>
      <c r="S41" s="1402"/>
      <c r="T41" s="1402"/>
      <c r="U41" s="1402">
        <v>0</v>
      </c>
      <c r="V41" s="1402">
        <v>0</v>
      </c>
      <c r="W41" s="1402">
        <v>0</v>
      </c>
      <c r="X41" s="1402"/>
      <c r="Y41" s="1402"/>
      <c r="Z41" s="1402">
        <v>0</v>
      </c>
      <c r="AA41" s="1402"/>
      <c r="AB41" s="1402"/>
      <c r="AC41" s="1402">
        <v>0</v>
      </c>
      <c r="AD41" s="1402"/>
      <c r="AE41" s="1402"/>
      <c r="AF41" s="1402"/>
      <c r="AG41" s="1402">
        <v>0</v>
      </c>
      <c r="AH41" s="1402"/>
      <c r="AI41" s="1402"/>
      <c r="AJ41" s="1402"/>
      <c r="AK41" s="1402"/>
      <c r="AL41" s="1402">
        <v>0</v>
      </c>
      <c r="AM41" s="1402"/>
      <c r="AN41" s="1402"/>
      <c r="AO41" s="1402"/>
      <c r="AP41" s="1402"/>
      <c r="AQ41" s="1402">
        <v>0</v>
      </c>
      <c r="AR41" s="1402">
        <v>0</v>
      </c>
      <c r="AS41" s="1402">
        <v>0</v>
      </c>
      <c r="AT41" s="1402">
        <v>0</v>
      </c>
      <c r="AU41" s="1402"/>
      <c r="AV41" s="1402"/>
      <c r="AW41" s="1402"/>
      <c r="AX41" s="1402"/>
      <c r="AY41" s="1402">
        <v>6579757.9699999997</v>
      </c>
      <c r="AZ41" s="1402">
        <v>0</v>
      </c>
      <c r="BA41" s="1402">
        <v>0</v>
      </c>
      <c r="BB41" s="1402"/>
      <c r="BC41" s="1402">
        <v>191391.25</v>
      </c>
      <c r="BD41" s="1402">
        <v>6388366.7199999997</v>
      </c>
      <c r="BE41" s="1402">
        <v>0</v>
      </c>
      <c r="BF41" s="1402"/>
      <c r="BG41" s="1402"/>
      <c r="BH41" s="1402"/>
      <c r="BI41" s="1402"/>
      <c r="BJ41" s="1402"/>
      <c r="BK41" s="1402"/>
      <c r="BL41" s="1402">
        <v>0</v>
      </c>
      <c r="BM41" s="1402">
        <v>0</v>
      </c>
      <c r="BN41" s="1402"/>
      <c r="BO41" s="1402"/>
      <c r="BP41" s="1402"/>
      <c r="BQ41" s="1402"/>
      <c r="BR41" s="1402"/>
      <c r="BS41" s="1402"/>
      <c r="BT41" s="1402">
        <v>0</v>
      </c>
      <c r="BU41" s="1402">
        <v>0</v>
      </c>
      <c r="BV41" s="1402"/>
      <c r="BW41" s="1402"/>
      <c r="BX41" s="1402"/>
      <c r="BY41" s="1402"/>
      <c r="BZ41" s="1402">
        <v>0</v>
      </c>
      <c r="CA41" s="1402"/>
      <c r="CB41" s="1402"/>
      <c r="CC41" s="1402"/>
      <c r="CD41" s="1402"/>
      <c r="CE41" s="1402"/>
      <c r="CF41" s="1402"/>
      <c r="CG41" s="1402"/>
      <c r="CH41" s="1402"/>
      <c r="CI41" s="1402"/>
      <c r="CJ41" s="1402"/>
      <c r="CK41" s="1402"/>
      <c r="CL41" s="1402"/>
      <c r="CM41" s="1402"/>
      <c r="CN41" s="1402">
        <v>0</v>
      </c>
      <c r="CO41" s="1402">
        <v>0</v>
      </c>
      <c r="CP41" s="1402"/>
      <c r="CQ41" s="1402"/>
      <c r="CR41" s="1402"/>
      <c r="CS41" s="1402"/>
      <c r="CT41" s="1402"/>
      <c r="CU41" s="1402">
        <v>0</v>
      </c>
      <c r="CV41" s="1402"/>
      <c r="CW41" s="1402"/>
      <c r="CX41" s="1402"/>
      <c r="CY41" s="1402"/>
      <c r="CZ41" s="1402"/>
      <c r="DA41" s="1402"/>
      <c r="DB41" s="1402">
        <v>0</v>
      </c>
      <c r="DC41" s="1402"/>
      <c r="DD41" s="1402"/>
      <c r="DE41" s="1402"/>
      <c r="DF41" s="1402">
        <v>48296889.82</v>
      </c>
      <c r="DG41" s="1402">
        <v>0</v>
      </c>
      <c r="DH41" s="1402">
        <v>0</v>
      </c>
      <c r="DI41" s="1402"/>
      <c r="DJ41" s="1402"/>
      <c r="DK41" s="1402">
        <v>0</v>
      </c>
      <c r="DL41" s="1402"/>
      <c r="DM41" s="1402"/>
      <c r="DN41" s="1402">
        <v>0</v>
      </c>
      <c r="DO41" s="1402"/>
      <c r="DP41" s="1402"/>
      <c r="DQ41" s="1402">
        <v>48296889.82</v>
      </c>
      <c r="DR41" s="1402">
        <v>1494046.4818828928</v>
      </c>
      <c r="DS41" s="1402">
        <v>46802843.338117108</v>
      </c>
      <c r="DT41" s="1402"/>
      <c r="DU41" s="1402"/>
      <c r="DV41" s="1402">
        <v>0</v>
      </c>
      <c r="DW41" s="1402"/>
      <c r="DX41" s="1402"/>
      <c r="DY41" s="1402"/>
      <c r="DZ41" s="1402">
        <v>0</v>
      </c>
      <c r="EA41" s="1402">
        <v>0</v>
      </c>
      <c r="EB41" s="1402"/>
      <c r="EC41" s="1402"/>
      <c r="ED41" s="1402">
        <v>0</v>
      </c>
      <c r="EE41" s="1402"/>
      <c r="EF41" s="1402"/>
      <c r="EG41" s="1402">
        <v>0</v>
      </c>
      <c r="EH41" s="1402"/>
      <c r="EI41" s="1402"/>
      <c r="EJ41" s="1402"/>
      <c r="EK41" s="1402">
        <v>0</v>
      </c>
      <c r="EL41" s="1402"/>
      <c r="EM41" s="1402">
        <v>0</v>
      </c>
      <c r="EN41" s="1402"/>
      <c r="EO41" s="1402"/>
      <c r="EP41" s="1402"/>
      <c r="EQ41" s="1402">
        <v>0</v>
      </c>
      <c r="ER41" s="1402"/>
      <c r="ES41" s="1402"/>
      <c r="ET41" s="1402"/>
      <c r="EU41" s="1402">
        <v>0</v>
      </c>
      <c r="EV41" s="1402"/>
      <c r="EW41" s="1402"/>
      <c r="EX41" s="1402"/>
      <c r="EY41" s="1402"/>
      <c r="EZ41" s="1402">
        <v>0</v>
      </c>
      <c r="FA41" s="1402"/>
      <c r="FB41" s="1402">
        <v>0</v>
      </c>
      <c r="FC41" s="1402"/>
      <c r="FD41" s="1402"/>
      <c r="FE41" s="1402"/>
      <c r="FF41" s="1402">
        <v>0</v>
      </c>
      <c r="FG41" s="1402"/>
      <c r="FH41" s="1402"/>
      <c r="FI41" s="1402"/>
      <c r="FJ41" s="1402">
        <v>0</v>
      </c>
      <c r="FK41" s="1402"/>
      <c r="FL41" s="1402"/>
      <c r="FM41" s="1402"/>
      <c r="FN41" s="1402"/>
      <c r="FO41" s="1402">
        <v>0</v>
      </c>
      <c r="FP41" s="1402"/>
      <c r="FQ41" s="1402"/>
      <c r="FR41" s="1402"/>
      <c r="FS41" s="1402"/>
      <c r="FT41" s="1402"/>
      <c r="FU41" s="1402"/>
      <c r="FV41" s="1402"/>
      <c r="FW41" s="1402">
        <v>19985003.77</v>
      </c>
      <c r="FX41" s="1402">
        <v>17730909.400000002</v>
      </c>
      <c r="FY41" s="1402">
        <v>2159270.7200000002</v>
      </c>
      <c r="FZ41" s="1402">
        <v>94823.650000000023</v>
      </c>
      <c r="GA41" s="1402"/>
      <c r="GB41" s="1402">
        <v>4225977.4900000142</v>
      </c>
      <c r="GC41" s="1402"/>
      <c r="GD41" s="1402"/>
      <c r="GE41" s="1402"/>
      <c r="GF41" s="1402">
        <v>81469744.430000007</v>
      </c>
    </row>
    <row r="42" spans="2:189">
      <c r="B42" s="1199">
        <v>43040</v>
      </c>
      <c r="C42" s="1401"/>
      <c r="D42" s="1401"/>
      <c r="E42" s="1401">
        <v>921090.27</v>
      </c>
      <c r="F42" s="1401"/>
      <c r="G42" s="1401">
        <v>921090.27</v>
      </c>
      <c r="H42" s="1401"/>
      <c r="I42" s="1401"/>
      <c r="J42" s="1401">
        <v>128233.88999999998</v>
      </c>
      <c r="K42" s="1401">
        <v>128233.88999999998</v>
      </c>
      <c r="L42" s="1401">
        <v>128233.88999999998</v>
      </c>
      <c r="M42" s="1401"/>
      <c r="N42" s="1401">
        <v>0</v>
      </c>
      <c r="O42" s="1401"/>
      <c r="P42" s="1401"/>
      <c r="Q42" s="1401">
        <v>0</v>
      </c>
      <c r="R42" s="1401"/>
      <c r="S42" s="1401"/>
      <c r="T42" s="1401"/>
      <c r="U42" s="1401">
        <v>0</v>
      </c>
      <c r="V42" s="1401">
        <v>0</v>
      </c>
      <c r="W42" s="1401">
        <v>0</v>
      </c>
      <c r="X42" s="1401"/>
      <c r="Y42" s="1401"/>
      <c r="Z42" s="1401">
        <v>0</v>
      </c>
      <c r="AA42" s="1401"/>
      <c r="AB42" s="1401"/>
      <c r="AC42" s="1401">
        <v>0</v>
      </c>
      <c r="AD42" s="1401"/>
      <c r="AE42" s="1401"/>
      <c r="AF42" s="1401"/>
      <c r="AG42" s="1401">
        <v>0</v>
      </c>
      <c r="AH42" s="1401"/>
      <c r="AI42" s="1401"/>
      <c r="AJ42" s="1401"/>
      <c r="AK42" s="1401"/>
      <c r="AL42" s="1401">
        <v>0</v>
      </c>
      <c r="AM42" s="1401"/>
      <c r="AN42" s="1401"/>
      <c r="AO42" s="1401"/>
      <c r="AP42" s="1401"/>
      <c r="AQ42" s="1401">
        <v>0</v>
      </c>
      <c r="AR42" s="1401">
        <v>0</v>
      </c>
      <c r="AS42" s="1401">
        <v>0</v>
      </c>
      <c r="AT42" s="1401">
        <v>0</v>
      </c>
      <c r="AU42" s="1401"/>
      <c r="AV42" s="1401"/>
      <c r="AW42" s="1401"/>
      <c r="AX42" s="1401"/>
      <c r="AY42" s="1401">
        <v>6579757.9699999997</v>
      </c>
      <c r="AZ42" s="1401">
        <v>0</v>
      </c>
      <c r="BA42" s="1401">
        <v>0</v>
      </c>
      <c r="BB42" s="1401"/>
      <c r="BC42" s="1401">
        <v>191391.25</v>
      </c>
      <c r="BD42" s="1401">
        <v>6388366.7199999997</v>
      </c>
      <c r="BE42" s="1401">
        <v>0</v>
      </c>
      <c r="BF42" s="1401"/>
      <c r="BG42" s="1401"/>
      <c r="BH42" s="1401"/>
      <c r="BI42" s="1401"/>
      <c r="BJ42" s="1401"/>
      <c r="BK42" s="1401"/>
      <c r="BL42" s="1401">
        <v>0</v>
      </c>
      <c r="BM42" s="1401">
        <v>0</v>
      </c>
      <c r="BN42" s="1401"/>
      <c r="BO42" s="1401"/>
      <c r="BP42" s="1401"/>
      <c r="BQ42" s="1401"/>
      <c r="BR42" s="1401"/>
      <c r="BS42" s="1401"/>
      <c r="BT42" s="1401">
        <v>0</v>
      </c>
      <c r="BU42" s="1401">
        <v>0</v>
      </c>
      <c r="BV42" s="1401"/>
      <c r="BW42" s="1401"/>
      <c r="BX42" s="1401"/>
      <c r="BY42" s="1401"/>
      <c r="BZ42" s="1401">
        <v>0</v>
      </c>
      <c r="CA42" s="1401"/>
      <c r="CB42" s="1401"/>
      <c r="CC42" s="1401"/>
      <c r="CD42" s="1401"/>
      <c r="CE42" s="1401"/>
      <c r="CF42" s="1401"/>
      <c r="CG42" s="1401"/>
      <c r="CH42" s="1401"/>
      <c r="CI42" s="1401"/>
      <c r="CJ42" s="1401"/>
      <c r="CK42" s="1401"/>
      <c r="CL42" s="1401"/>
      <c r="CM42" s="1401"/>
      <c r="CN42" s="1401">
        <v>0</v>
      </c>
      <c r="CO42" s="1401">
        <v>0</v>
      </c>
      <c r="CP42" s="1401"/>
      <c r="CQ42" s="1401"/>
      <c r="CR42" s="1401"/>
      <c r="CS42" s="1401"/>
      <c r="CT42" s="1401"/>
      <c r="CU42" s="1401">
        <v>0</v>
      </c>
      <c r="CV42" s="1401"/>
      <c r="CW42" s="1401"/>
      <c r="CX42" s="1401"/>
      <c r="CY42" s="1401"/>
      <c r="CZ42" s="1401"/>
      <c r="DA42" s="1401"/>
      <c r="DB42" s="1401">
        <v>0</v>
      </c>
      <c r="DC42" s="1401"/>
      <c r="DD42" s="1401"/>
      <c r="DE42" s="1401"/>
      <c r="DF42" s="1401">
        <v>48296889.82</v>
      </c>
      <c r="DG42" s="1401">
        <v>0</v>
      </c>
      <c r="DH42" s="1401">
        <v>0</v>
      </c>
      <c r="DI42" s="1401"/>
      <c r="DJ42" s="1401"/>
      <c r="DK42" s="1401">
        <v>0</v>
      </c>
      <c r="DL42" s="1401"/>
      <c r="DM42" s="1401"/>
      <c r="DN42" s="1401">
        <v>0</v>
      </c>
      <c r="DO42" s="1401"/>
      <c r="DP42" s="1401"/>
      <c r="DQ42" s="1401">
        <v>48296889.82</v>
      </c>
      <c r="DR42" s="1401">
        <v>1494046.4818828928</v>
      </c>
      <c r="DS42" s="1401">
        <v>46802843.338117108</v>
      </c>
      <c r="DT42" s="1401"/>
      <c r="DU42" s="1401"/>
      <c r="DV42" s="1401">
        <v>0</v>
      </c>
      <c r="DW42" s="1401"/>
      <c r="DX42" s="1401"/>
      <c r="DY42" s="1401"/>
      <c r="DZ42" s="1401">
        <v>0</v>
      </c>
      <c r="EA42" s="1401">
        <v>0</v>
      </c>
      <c r="EB42" s="1401"/>
      <c r="EC42" s="1401"/>
      <c r="ED42" s="1401">
        <v>0</v>
      </c>
      <c r="EE42" s="1401"/>
      <c r="EF42" s="1401"/>
      <c r="EG42" s="1401">
        <v>0</v>
      </c>
      <c r="EH42" s="1401"/>
      <c r="EI42" s="1401"/>
      <c r="EJ42" s="1401"/>
      <c r="EK42" s="1401">
        <v>0</v>
      </c>
      <c r="EL42" s="1401"/>
      <c r="EM42" s="1401">
        <v>0</v>
      </c>
      <c r="EN42" s="1401"/>
      <c r="EO42" s="1401"/>
      <c r="EP42" s="1401"/>
      <c r="EQ42" s="1401">
        <v>0</v>
      </c>
      <c r="ER42" s="1401"/>
      <c r="ES42" s="1401"/>
      <c r="ET42" s="1401"/>
      <c r="EU42" s="1401">
        <v>0</v>
      </c>
      <c r="EV42" s="1401"/>
      <c r="EW42" s="1401"/>
      <c r="EX42" s="1401"/>
      <c r="EY42" s="1401"/>
      <c r="EZ42" s="1401">
        <v>0</v>
      </c>
      <c r="FA42" s="1401"/>
      <c r="FB42" s="1401">
        <v>0</v>
      </c>
      <c r="FC42" s="1401"/>
      <c r="FD42" s="1401"/>
      <c r="FE42" s="1401"/>
      <c r="FF42" s="1401">
        <v>0</v>
      </c>
      <c r="FG42" s="1401"/>
      <c r="FH42" s="1401"/>
      <c r="FI42" s="1401"/>
      <c r="FJ42" s="1401">
        <v>0</v>
      </c>
      <c r="FK42" s="1401"/>
      <c r="FL42" s="1401"/>
      <c r="FM42" s="1401"/>
      <c r="FN42" s="1401"/>
      <c r="FO42" s="1401">
        <v>0</v>
      </c>
      <c r="FP42" s="1401"/>
      <c r="FQ42" s="1401"/>
      <c r="FR42" s="1401"/>
      <c r="FS42" s="1401"/>
      <c r="FT42" s="1401"/>
      <c r="FU42" s="1401"/>
      <c r="FV42" s="1401"/>
      <c r="FW42" s="1401">
        <v>19985003.77</v>
      </c>
      <c r="FX42" s="1401">
        <v>17730909.400000002</v>
      </c>
      <c r="FY42" s="1401">
        <v>2159270.7200000002</v>
      </c>
      <c r="FZ42" s="1401">
        <v>94823.650000000023</v>
      </c>
      <c r="GA42" s="1401"/>
      <c r="GB42" s="1401">
        <v>4225977.4900000133</v>
      </c>
      <c r="GC42" s="1401"/>
      <c r="GD42" s="1401"/>
      <c r="GE42" s="1401"/>
      <c r="GF42" s="1401">
        <v>80136953.210000008</v>
      </c>
    </row>
    <row r="43" spans="2:189" s="1350" customFormat="1">
      <c r="B43" s="1355">
        <v>43070</v>
      </c>
      <c r="C43" s="1397"/>
      <c r="D43" s="1397"/>
      <c r="E43" s="1397">
        <v>921090.27</v>
      </c>
      <c r="F43" s="1397"/>
      <c r="G43" s="1397">
        <v>921090.27</v>
      </c>
      <c r="H43" s="1397"/>
      <c r="I43" s="1397"/>
      <c r="J43" s="1397">
        <v>136958.56</v>
      </c>
      <c r="K43" s="1397">
        <v>136958.56</v>
      </c>
      <c r="L43" s="1397">
        <v>136958.56</v>
      </c>
      <c r="M43" s="1397"/>
      <c r="N43" s="1397">
        <v>0</v>
      </c>
      <c r="O43" s="1397"/>
      <c r="P43" s="1397"/>
      <c r="Q43" s="1397">
        <v>0</v>
      </c>
      <c r="R43" s="1397"/>
      <c r="S43" s="1397"/>
      <c r="T43" s="1397"/>
      <c r="U43" s="1397">
        <v>0</v>
      </c>
      <c r="V43" s="1397">
        <v>0</v>
      </c>
      <c r="W43" s="1397">
        <v>0</v>
      </c>
      <c r="X43" s="1397"/>
      <c r="Y43" s="1397"/>
      <c r="Z43" s="1397">
        <v>0</v>
      </c>
      <c r="AA43" s="1397"/>
      <c r="AB43" s="1397"/>
      <c r="AC43" s="1397">
        <v>0</v>
      </c>
      <c r="AD43" s="1397"/>
      <c r="AE43" s="1397"/>
      <c r="AF43" s="1397"/>
      <c r="AG43" s="1397">
        <v>0</v>
      </c>
      <c r="AH43" s="1397"/>
      <c r="AI43" s="1397"/>
      <c r="AJ43" s="1397"/>
      <c r="AK43" s="1397"/>
      <c r="AL43" s="1397">
        <v>0</v>
      </c>
      <c r="AM43" s="1397"/>
      <c r="AN43" s="1397"/>
      <c r="AO43" s="1397"/>
      <c r="AP43" s="1397"/>
      <c r="AQ43" s="1397">
        <v>0</v>
      </c>
      <c r="AR43" s="1397">
        <v>0</v>
      </c>
      <c r="AS43" s="1397">
        <v>0</v>
      </c>
      <c r="AT43" s="1397">
        <v>0</v>
      </c>
      <c r="AU43" s="1397"/>
      <c r="AV43" s="1397"/>
      <c r="AW43" s="1397"/>
      <c r="AX43" s="1397"/>
      <c r="AY43" s="1397">
        <v>5979757.9699999997</v>
      </c>
      <c r="AZ43" s="1397">
        <v>0</v>
      </c>
      <c r="BA43" s="1397">
        <v>0</v>
      </c>
      <c r="BB43" s="1397"/>
      <c r="BC43" s="1397">
        <v>191391.25</v>
      </c>
      <c r="BD43" s="1397">
        <v>5788366.7199999997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v>0</v>
      </c>
      <c r="CA43" s="1397"/>
      <c r="CB43" s="1397"/>
      <c r="CC43" s="1397"/>
      <c r="CD43" s="1397"/>
      <c r="CE43" s="1397"/>
      <c r="CF43" s="1397"/>
      <c r="CG43" s="1397"/>
      <c r="CH43" s="1397"/>
      <c r="CI43" s="1397"/>
      <c r="CJ43" s="1397"/>
      <c r="CK43" s="1397"/>
      <c r="CL43" s="1397"/>
      <c r="CM43" s="1397"/>
      <c r="CN43" s="1397">
        <v>0</v>
      </c>
      <c r="CO43" s="1397">
        <v>0</v>
      </c>
      <c r="CP43" s="1397"/>
      <c r="CQ43" s="1397"/>
      <c r="CR43" s="1397"/>
      <c r="CS43" s="1397"/>
      <c r="CT43" s="1397"/>
      <c r="CU43" s="1397">
        <v>0</v>
      </c>
      <c r="CV43" s="1397"/>
      <c r="CW43" s="1397"/>
      <c r="CX43" s="1397"/>
      <c r="CY43" s="1397"/>
      <c r="CZ43" s="1397"/>
      <c r="DA43" s="1397"/>
      <c r="DB43" s="1397">
        <v>0</v>
      </c>
      <c r="DC43" s="1397"/>
      <c r="DD43" s="1397"/>
      <c r="DE43" s="1397"/>
      <c r="DF43" s="1397">
        <v>48629945.550000012</v>
      </c>
      <c r="DG43" s="1397">
        <v>0</v>
      </c>
      <c r="DH43" s="1397">
        <v>0</v>
      </c>
      <c r="DI43" s="1397"/>
      <c r="DJ43" s="1397"/>
      <c r="DK43" s="1397">
        <v>0</v>
      </c>
      <c r="DL43" s="1397"/>
      <c r="DM43" s="1397"/>
      <c r="DN43" s="1397">
        <v>0</v>
      </c>
      <c r="DO43" s="1397"/>
      <c r="DP43" s="1397"/>
      <c r="DQ43" s="1397">
        <v>48629945.550000012</v>
      </c>
      <c r="DR43" s="1397">
        <v>1504308.7706400272</v>
      </c>
      <c r="DS43" s="1397">
        <v>47125636.779359981</v>
      </c>
      <c r="DT43" s="1397"/>
      <c r="DU43" s="1397"/>
      <c r="DV43" s="1397">
        <v>0</v>
      </c>
      <c r="DW43" s="1397"/>
      <c r="DX43" s="1397"/>
      <c r="DY43" s="1397"/>
      <c r="DZ43" s="1397">
        <v>0</v>
      </c>
      <c r="EA43" s="1397">
        <v>0</v>
      </c>
      <c r="EB43" s="1397"/>
      <c r="EC43" s="1397"/>
      <c r="ED43" s="1397">
        <v>0</v>
      </c>
      <c r="EE43" s="1397"/>
      <c r="EF43" s="1397"/>
      <c r="EG43" s="1397">
        <v>0</v>
      </c>
      <c r="EH43" s="1397"/>
      <c r="EI43" s="1397"/>
      <c r="EJ43" s="1397"/>
      <c r="EK43" s="1397">
        <v>0</v>
      </c>
      <c r="EL43" s="1397"/>
      <c r="EM43" s="1397">
        <v>0</v>
      </c>
      <c r="EN43" s="1397"/>
      <c r="EO43" s="1397"/>
      <c r="EP43" s="1397"/>
      <c r="EQ43" s="1397">
        <v>0</v>
      </c>
      <c r="ER43" s="1397"/>
      <c r="ES43" s="1397"/>
      <c r="ET43" s="1397"/>
      <c r="EU43" s="1397">
        <v>0</v>
      </c>
      <c r="EV43" s="1397"/>
      <c r="EW43" s="1397"/>
      <c r="EX43" s="1397"/>
      <c r="EY43" s="1397"/>
      <c r="EZ43" s="1397">
        <v>0</v>
      </c>
      <c r="FA43" s="1397"/>
      <c r="FB43" s="1397">
        <v>0</v>
      </c>
      <c r="FC43" s="1397"/>
      <c r="FD43" s="1397"/>
      <c r="FE43" s="1397"/>
      <c r="FF43" s="1397">
        <v>0</v>
      </c>
      <c r="FG43" s="1397"/>
      <c r="FH43" s="1397"/>
      <c r="FI43" s="1397"/>
      <c r="FJ43" s="1397">
        <v>0</v>
      </c>
      <c r="FK43" s="1397"/>
      <c r="FL43" s="1397"/>
      <c r="FM43" s="1397"/>
      <c r="FN43" s="1397"/>
      <c r="FO43" s="1397">
        <v>0</v>
      </c>
      <c r="FP43" s="1397"/>
      <c r="FQ43" s="1397"/>
      <c r="FR43" s="1397"/>
      <c r="FS43" s="1397"/>
      <c r="FT43" s="1397"/>
      <c r="FU43" s="1397"/>
      <c r="FV43" s="1397"/>
      <c r="FW43" s="1397">
        <v>16555978.619666668</v>
      </c>
      <c r="FX43" s="1397">
        <v>16485469.4</v>
      </c>
      <c r="FY43" s="1397">
        <v>52299.58966666687</v>
      </c>
      <c r="FZ43" s="1397">
        <v>18209.630000000005</v>
      </c>
      <c r="GA43" s="1397"/>
      <c r="GB43" s="1397">
        <v>3669407.6886100001</v>
      </c>
      <c r="GC43" s="1397"/>
      <c r="GD43" s="1397"/>
      <c r="GE43" s="1397"/>
      <c r="GF43" s="1397">
        <v>75893138.658276677</v>
      </c>
    </row>
    <row r="44" spans="2:189">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c r="AI44" s="1401"/>
      <c r="AJ44" s="1401"/>
      <c r="AK44" s="1401"/>
      <c r="AL44" s="1401"/>
      <c r="AM44" s="1401"/>
      <c r="AN44" s="1401"/>
      <c r="AO44" s="1401"/>
      <c r="AP44" s="1401"/>
      <c r="AQ44" s="1401"/>
      <c r="AR44" s="1401"/>
      <c r="AS44" s="1401"/>
      <c r="AT44" s="1401"/>
      <c r="AU44" s="1401"/>
      <c r="AV44" s="1401"/>
      <c r="AW44" s="1401"/>
      <c r="AX44" s="1401"/>
      <c r="AY44" s="1401"/>
      <c r="AZ44" s="1401"/>
      <c r="BA44" s="1401"/>
      <c r="BB44" s="1401"/>
      <c r="BC44" s="1401"/>
      <c r="BD44" s="1401"/>
      <c r="BE44" s="1401"/>
      <c r="BF44" s="1401"/>
      <c r="BG44" s="1401"/>
      <c r="BH44" s="1401"/>
      <c r="BI44" s="1401"/>
      <c r="BJ44" s="1401"/>
      <c r="BK44" s="1401"/>
      <c r="BL44" s="1401"/>
      <c r="BM44" s="1401"/>
      <c r="BN44" s="1401"/>
      <c r="BO44" s="1401"/>
      <c r="BP44" s="1401"/>
      <c r="BQ44" s="1401"/>
      <c r="BR44" s="1401"/>
      <c r="BS44" s="1401"/>
      <c r="BT44" s="1401"/>
      <c r="BU44" s="1401"/>
      <c r="BV44" s="1401"/>
      <c r="BW44" s="1401"/>
      <c r="BX44" s="1401"/>
      <c r="BY44" s="1401"/>
      <c r="BZ44" s="1401"/>
      <c r="CA44" s="1401"/>
      <c r="CB44" s="1401"/>
      <c r="CC44" s="1401"/>
      <c r="CD44" s="1401"/>
      <c r="CE44" s="1401"/>
      <c r="CF44" s="1401"/>
      <c r="CG44" s="1401"/>
      <c r="CH44" s="1401"/>
      <c r="CI44" s="1401"/>
      <c r="CJ44" s="1401"/>
      <c r="CK44" s="1401"/>
      <c r="CL44" s="1401"/>
      <c r="CM44" s="1401"/>
      <c r="CN44" s="1401"/>
      <c r="CO44" s="1401"/>
      <c r="CP44" s="1401"/>
      <c r="CQ44" s="1401"/>
      <c r="CR44" s="1401"/>
      <c r="CS44" s="1401"/>
      <c r="CT44" s="1401"/>
      <c r="CU44" s="1401"/>
      <c r="CV44" s="1401"/>
      <c r="CW44" s="1401"/>
      <c r="CX44" s="1401"/>
      <c r="CY44" s="1401"/>
      <c r="CZ44" s="1401"/>
      <c r="DA44" s="1401"/>
      <c r="DB44" s="1401"/>
      <c r="DC44" s="1401"/>
      <c r="DD44" s="1401"/>
      <c r="DE44" s="1401"/>
      <c r="DF44" s="1401"/>
      <c r="DG44" s="1401"/>
      <c r="DH44" s="1401"/>
      <c r="DI44" s="1401"/>
      <c r="DJ44" s="1401"/>
      <c r="DK44" s="1401"/>
      <c r="DL44" s="1401"/>
      <c r="DM44" s="1401"/>
      <c r="DN44" s="1401"/>
      <c r="DO44" s="1401"/>
      <c r="DP44" s="1401"/>
      <c r="DQ44" s="1401"/>
      <c r="DR44" s="1401"/>
      <c r="DS44" s="1401"/>
      <c r="DT44" s="1401"/>
      <c r="DU44" s="1401"/>
      <c r="DV44" s="1401"/>
      <c r="DW44" s="1401"/>
      <c r="DX44" s="1401"/>
      <c r="DY44" s="1401"/>
      <c r="DZ44" s="1401"/>
      <c r="EA44" s="1401"/>
      <c r="EB44" s="1401"/>
      <c r="EC44" s="1401"/>
      <c r="ED44" s="1401"/>
      <c r="EE44" s="1401"/>
      <c r="EF44" s="1401"/>
      <c r="EG44" s="1401"/>
      <c r="EH44" s="1401"/>
      <c r="EI44" s="1401"/>
      <c r="EJ44" s="1401"/>
      <c r="EK44" s="1401"/>
      <c r="EL44" s="1401"/>
      <c r="EM44" s="1401"/>
      <c r="EN44" s="1401"/>
      <c r="EO44" s="1401"/>
      <c r="EP44" s="1401"/>
      <c r="EQ44" s="1401"/>
      <c r="ER44" s="1401"/>
      <c r="ES44" s="1401"/>
      <c r="ET44" s="1401"/>
      <c r="EU44" s="1401"/>
      <c r="EV44" s="1401"/>
      <c r="EW44" s="1401"/>
      <c r="EX44" s="1401"/>
      <c r="EY44" s="1401"/>
      <c r="EZ44" s="1401"/>
      <c r="FA44" s="1401"/>
      <c r="FB44" s="1401"/>
      <c r="FC44" s="1401"/>
      <c r="FD44" s="1401"/>
      <c r="FE44" s="1401"/>
      <c r="FF44" s="1401"/>
      <c r="FG44" s="1401"/>
      <c r="FH44" s="1401"/>
      <c r="FI44" s="1401"/>
      <c r="FJ44" s="1401"/>
      <c r="FK44" s="1401"/>
      <c r="FL44" s="1401"/>
      <c r="FM44" s="1401"/>
      <c r="FN44" s="1401"/>
      <c r="FO44" s="1401"/>
      <c r="FP44" s="1401"/>
      <c r="FQ44" s="1401"/>
      <c r="FR44" s="1401"/>
      <c r="FS44" s="1401"/>
      <c r="FT44" s="1401"/>
      <c r="FU44" s="1401"/>
      <c r="FV44" s="1401"/>
      <c r="FW44" s="1401"/>
      <c r="FX44" s="1401"/>
      <c r="FY44" s="1401"/>
      <c r="FZ44" s="1401"/>
      <c r="GA44" s="1401"/>
      <c r="GB44" s="1401"/>
      <c r="GC44" s="1401"/>
      <c r="GD44" s="1401"/>
      <c r="GE44" s="1401"/>
      <c r="GF44" s="1401"/>
    </row>
    <row r="45" spans="2:189">
      <c r="C45" s="1401"/>
      <c r="D45" s="1401"/>
      <c r="E45" s="1401"/>
      <c r="F45" s="1401"/>
      <c r="G45" s="1401"/>
      <c r="H45" s="1401"/>
      <c r="I45" s="1401"/>
      <c r="J45" s="1401"/>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c r="AN45" s="1401"/>
      <c r="AO45" s="1401"/>
      <c r="AP45" s="1401"/>
      <c r="AQ45" s="1401"/>
      <c r="AR45" s="1401"/>
      <c r="AS45" s="1401"/>
      <c r="AT45" s="1401"/>
      <c r="AU45" s="1401"/>
      <c r="AV45" s="1401"/>
      <c r="AW45" s="1401"/>
      <c r="AX45" s="1401"/>
      <c r="AY45" s="1401"/>
      <c r="AZ45" s="1401"/>
      <c r="BA45" s="1401"/>
      <c r="BB45" s="1401"/>
      <c r="BC45" s="1401"/>
      <c r="BD45" s="1401"/>
      <c r="BE45" s="1401"/>
      <c r="BF45" s="1401"/>
      <c r="BG45" s="1401"/>
      <c r="BH45" s="1401"/>
      <c r="BI45" s="1401"/>
      <c r="BJ45" s="1401"/>
      <c r="BK45" s="1401"/>
      <c r="BL45" s="1401"/>
      <c r="BM45" s="1401"/>
      <c r="BN45" s="1401"/>
      <c r="BO45" s="1401"/>
      <c r="BP45" s="1401"/>
      <c r="BQ45" s="1401"/>
      <c r="BR45" s="1401"/>
      <c r="BS45" s="1401"/>
      <c r="BT45" s="1401"/>
      <c r="BU45" s="1401"/>
      <c r="BV45" s="1401"/>
      <c r="BW45" s="1401"/>
      <c r="BX45" s="1401"/>
      <c r="BY45" s="1401"/>
      <c r="BZ45" s="1401"/>
      <c r="CA45" s="1401"/>
      <c r="CB45" s="1401"/>
      <c r="CC45" s="1401"/>
      <c r="CD45" s="1401"/>
      <c r="CE45" s="1401"/>
      <c r="CF45" s="1401"/>
      <c r="CG45" s="1401"/>
      <c r="CH45" s="1401"/>
      <c r="CI45" s="1401"/>
      <c r="CJ45" s="1401"/>
      <c r="CK45" s="1401"/>
      <c r="CL45" s="1401"/>
      <c r="CM45" s="1401"/>
      <c r="CN45" s="1401"/>
      <c r="CO45" s="1401"/>
      <c r="CP45" s="1401"/>
      <c r="CQ45" s="1401"/>
      <c r="CR45" s="1401"/>
      <c r="CS45" s="1401"/>
      <c r="CT45" s="1401"/>
      <c r="CU45" s="1401"/>
      <c r="CV45" s="1401"/>
      <c r="CW45" s="1401"/>
      <c r="CX45" s="1401"/>
      <c r="CY45" s="1401"/>
      <c r="CZ45" s="1401"/>
      <c r="DA45" s="1401"/>
      <c r="DB45" s="1401"/>
      <c r="DC45" s="1401"/>
      <c r="DD45" s="1401"/>
      <c r="DE45" s="1401"/>
      <c r="DF45" s="1401"/>
      <c r="DG45" s="1401"/>
      <c r="DH45" s="1401"/>
      <c r="DI45" s="1401"/>
      <c r="DJ45" s="1401"/>
      <c r="DK45" s="1401"/>
      <c r="DL45" s="1401"/>
      <c r="DM45" s="1401"/>
      <c r="DN45" s="1401"/>
      <c r="DO45" s="1401"/>
      <c r="DP45" s="1401"/>
      <c r="DQ45" s="1401"/>
      <c r="DR45" s="1401"/>
      <c r="DS45" s="1401"/>
      <c r="DT45" s="1401"/>
      <c r="DU45" s="1401"/>
      <c r="DV45" s="1401"/>
      <c r="DW45" s="1401"/>
      <c r="DX45" s="1401"/>
      <c r="DY45" s="1401"/>
      <c r="DZ45" s="1401"/>
      <c r="EA45" s="1401"/>
      <c r="EB45" s="1401"/>
      <c r="EC45" s="1401"/>
      <c r="ED45" s="1401"/>
      <c r="EE45" s="1401"/>
      <c r="EF45" s="1401"/>
      <c r="EG45" s="1401"/>
      <c r="EH45" s="1401"/>
      <c r="EI45" s="1401"/>
      <c r="EJ45" s="1401"/>
      <c r="EK45" s="1401"/>
      <c r="EL45" s="1401"/>
      <c r="EM45" s="1401"/>
      <c r="EN45" s="1401"/>
      <c r="EO45" s="1401"/>
      <c r="EP45" s="1401"/>
      <c r="EQ45" s="1401"/>
      <c r="ER45" s="1401"/>
      <c r="ES45" s="1401"/>
      <c r="ET45" s="1401"/>
      <c r="EU45" s="1401"/>
      <c r="EV45" s="1401"/>
      <c r="EW45" s="1401"/>
      <c r="EX45" s="1401"/>
      <c r="EY45" s="1401"/>
      <c r="EZ45" s="1401"/>
      <c r="FA45" s="1401"/>
      <c r="FB45" s="1401"/>
      <c r="FC45" s="1401"/>
      <c r="FD45" s="1401"/>
      <c r="FE45" s="1401"/>
      <c r="FF45" s="1401"/>
      <c r="FG45" s="1401"/>
      <c r="FH45" s="1401"/>
      <c r="FI45" s="1401"/>
      <c r="FJ45" s="1401"/>
      <c r="FK45" s="1401"/>
      <c r="FL45" s="1401"/>
      <c r="FM45" s="1401"/>
      <c r="FN45" s="1401"/>
      <c r="FO45" s="1401"/>
      <c r="FP45" s="1401"/>
      <c r="FQ45" s="1401"/>
      <c r="FR45" s="1401"/>
      <c r="FS45" s="1401"/>
      <c r="FT45" s="1401"/>
      <c r="FU45" s="1401"/>
      <c r="FV45" s="1401"/>
      <c r="FW45" s="1401"/>
      <c r="FX45" s="1401"/>
      <c r="FY45" s="1401"/>
      <c r="FZ45" s="1401"/>
      <c r="GA45" s="1401"/>
      <c r="GB45" s="1401"/>
      <c r="GC45" s="1401"/>
      <c r="GD45" s="1401"/>
      <c r="GE45" s="1401"/>
      <c r="GF45" s="1401"/>
    </row>
    <row r="46" spans="2:189" s="1345" customFormat="1">
      <c r="B46" s="1349">
        <v>43101</v>
      </c>
      <c r="C46" s="1399"/>
      <c r="D46" s="1399"/>
      <c r="E46" s="1399">
        <v>544779.59</v>
      </c>
      <c r="F46" s="1399"/>
      <c r="G46" s="1399">
        <v>544779.59</v>
      </c>
      <c r="H46" s="1399"/>
      <c r="I46" s="1399"/>
      <c r="J46" s="1399">
        <v>205129.38999999998</v>
      </c>
      <c r="K46" s="1399">
        <v>205129.38999999998</v>
      </c>
      <c r="L46" s="1399">
        <v>205129.38999999998</v>
      </c>
      <c r="M46" s="1399"/>
      <c r="N46" s="1399">
        <v>0</v>
      </c>
      <c r="O46" s="1399"/>
      <c r="P46" s="1399"/>
      <c r="Q46" s="1399">
        <v>0</v>
      </c>
      <c r="R46" s="1399"/>
      <c r="S46" s="1399"/>
      <c r="T46" s="1399"/>
      <c r="U46" s="1399">
        <v>0</v>
      </c>
      <c r="V46" s="1399">
        <v>0</v>
      </c>
      <c r="W46" s="1399">
        <v>0</v>
      </c>
      <c r="X46" s="1399"/>
      <c r="Y46" s="1399"/>
      <c r="Z46" s="1399">
        <v>0</v>
      </c>
      <c r="AA46" s="1399"/>
      <c r="AB46" s="1399"/>
      <c r="AC46" s="1399">
        <v>0</v>
      </c>
      <c r="AD46" s="1399"/>
      <c r="AE46" s="1399"/>
      <c r="AF46" s="1399"/>
      <c r="AG46" s="1399">
        <v>0</v>
      </c>
      <c r="AH46" s="1399"/>
      <c r="AI46" s="1399"/>
      <c r="AJ46" s="1399"/>
      <c r="AK46" s="1399"/>
      <c r="AL46" s="1399">
        <v>0</v>
      </c>
      <c r="AM46" s="1399"/>
      <c r="AN46" s="1399"/>
      <c r="AO46" s="1399"/>
      <c r="AP46" s="1399"/>
      <c r="AQ46" s="1399">
        <v>0</v>
      </c>
      <c r="AR46" s="1399">
        <v>0</v>
      </c>
      <c r="AS46" s="1399">
        <v>0</v>
      </c>
      <c r="AT46" s="1399">
        <v>0</v>
      </c>
      <c r="AU46" s="1399"/>
      <c r="AV46" s="1399"/>
      <c r="AW46" s="1399"/>
      <c r="AX46" s="1399"/>
      <c r="AY46" s="1399">
        <v>5379757.9699999997</v>
      </c>
      <c r="AZ46" s="1399">
        <v>0</v>
      </c>
      <c r="BA46" s="1399">
        <v>0</v>
      </c>
      <c r="BB46" s="1399"/>
      <c r="BC46" s="1399">
        <v>191391.25</v>
      </c>
      <c r="BD46" s="1399">
        <v>5188366.72</v>
      </c>
      <c r="BE46" s="1399">
        <v>0</v>
      </c>
      <c r="BF46" s="1399"/>
      <c r="BG46" s="1399"/>
      <c r="BH46" s="1399"/>
      <c r="BI46" s="1399"/>
      <c r="BJ46" s="1399"/>
      <c r="BK46" s="1399"/>
      <c r="BL46" s="1399">
        <v>0</v>
      </c>
      <c r="BM46" s="1399">
        <v>0</v>
      </c>
      <c r="BN46" s="1399"/>
      <c r="BO46" s="1399"/>
      <c r="BP46" s="1399"/>
      <c r="BQ46" s="1399"/>
      <c r="BR46" s="1399"/>
      <c r="BS46" s="1399"/>
      <c r="BT46" s="1399">
        <v>0</v>
      </c>
      <c r="BU46" s="1399">
        <v>0</v>
      </c>
      <c r="BV46" s="1399"/>
      <c r="BW46" s="1399"/>
      <c r="BX46" s="1399"/>
      <c r="BY46" s="1399"/>
      <c r="BZ46" s="1399">
        <v>0</v>
      </c>
      <c r="CA46" s="1399"/>
      <c r="CB46" s="1399"/>
      <c r="CC46" s="1399"/>
      <c r="CD46" s="1399"/>
      <c r="CE46" s="1399"/>
      <c r="CF46" s="1399"/>
      <c r="CG46" s="1399"/>
      <c r="CH46" s="1399"/>
      <c r="CI46" s="1399"/>
      <c r="CJ46" s="1399"/>
      <c r="CK46" s="1399"/>
      <c r="CL46" s="1399"/>
      <c r="CM46" s="1399"/>
      <c r="CN46" s="1399">
        <v>0</v>
      </c>
      <c r="CO46" s="1399">
        <v>0</v>
      </c>
      <c r="CP46" s="1399"/>
      <c r="CQ46" s="1399"/>
      <c r="CR46" s="1399"/>
      <c r="CS46" s="1399"/>
      <c r="CT46" s="1399"/>
      <c r="CU46" s="1399">
        <v>0</v>
      </c>
      <c r="CV46" s="1399"/>
      <c r="CW46" s="1399"/>
      <c r="CX46" s="1399"/>
      <c r="CY46" s="1399"/>
      <c r="CZ46" s="1399"/>
      <c r="DA46" s="1399"/>
      <c r="DB46" s="1399">
        <v>0</v>
      </c>
      <c r="DC46" s="1399"/>
      <c r="DD46" s="1399"/>
      <c r="DE46" s="1399"/>
      <c r="DF46" s="1399">
        <v>47251443.900000006</v>
      </c>
      <c r="DG46" s="1399">
        <v>0</v>
      </c>
      <c r="DH46" s="1399">
        <v>0</v>
      </c>
      <c r="DI46" s="1399"/>
      <c r="DJ46" s="1399"/>
      <c r="DK46" s="1399">
        <v>0</v>
      </c>
      <c r="DL46" s="1399"/>
      <c r="DM46" s="1399"/>
      <c r="DN46" s="1399">
        <v>0</v>
      </c>
      <c r="DO46" s="1399"/>
      <c r="DP46" s="1399"/>
      <c r="DQ46" s="1399">
        <v>47251443.900000006</v>
      </c>
      <c r="DR46" s="1399">
        <v>1461833.6509821659</v>
      </c>
      <c r="DS46" s="1399">
        <v>45789610.249017842</v>
      </c>
      <c r="DT46" s="1399"/>
      <c r="DU46" s="1399"/>
      <c r="DV46" s="1399">
        <v>0</v>
      </c>
      <c r="DW46" s="1399"/>
      <c r="DX46" s="1399"/>
      <c r="DY46" s="1399"/>
      <c r="DZ46" s="1399">
        <v>0</v>
      </c>
      <c r="EA46" s="1399">
        <v>0</v>
      </c>
      <c r="EB46" s="1399"/>
      <c r="EC46" s="1399"/>
      <c r="ED46" s="1399">
        <v>0</v>
      </c>
      <c r="EE46" s="1399"/>
      <c r="EF46" s="1399"/>
      <c r="EG46" s="1399">
        <v>0</v>
      </c>
      <c r="EH46" s="1399"/>
      <c r="EI46" s="1399"/>
      <c r="EJ46" s="1399"/>
      <c r="EK46" s="1399">
        <v>0</v>
      </c>
      <c r="EL46" s="1399"/>
      <c r="EM46" s="1399">
        <v>0</v>
      </c>
      <c r="EN46" s="1399"/>
      <c r="EO46" s="1399"/>
      <c r="EP46" s="1399"/>
      <c r="EQ46" s="1399">
        <v>0</v>
      </c>
      <c r="ER46" s="1399"/>
      <c r="ES46" s="1399"/>
      <c r="ET46" s="1399"/>
      <c r="EU46" s="1399">
        <v>0</v>
      </c>
      <c r="EV46" s="1399"/>
      <c r="EW46" s="1399"/>
      <c r="EX46" s="1399"/>
      <c r="EY46" s="1399"/>
      <c r="EZ46" s="1399">
        <v>0</v>
      </c>
      <c r="FA46" s="1399"/>
      <c r="FB46" s="1399">
        <v>0</v>
      </c>
      <c r="FC46" s="1399"/>
      <c r="FD46" s="1399"/>
      <c r="FE46" s="1399"/>
      <c r="FF46" s="1399">
        <v>0</v>
      </c>
      <c r="FG46" s="1399"/>
      <c r="FH46" s="1399"/>
      <c r="FI46" s="1399"/>
      <c r="FJ46" s="1399">
        <v>0</v>
      </c>
      <c r="FK46" s="1399"/>
      <c r="FL46" s="1399"/>
      <c r="FM46" s="1399"/>
      <c r="FN46" s="1399"/>
      <c r="FO46" s="1399">
        <v>0</v>
      </c>
      <c r="FP46" s="1399"/>
      <c r="FQ46" s="1399"/>
      <c r="FR46" s="1399"/>
      <c r="FS46" s="1399"/>
      <c r="FT46" s="1399"/>
      <c r="FU46" s="1399"/>
      <c r="FV46" s="1399"/>
      <c r="FW46" s="1399">
        <v>17786437.041444447</v>
      </c>
      <c r="FX46" s="1399">
        <v>17725469.400000002</v>
      </c>
      <c r="FY46" s="1399">
        <v>48501.011444444535</v>
      </c>
      <c r="FZ46" s="1399">
        <v>12466.630000000005</v>
      </c>
      <c r="GA46" s="1399"/>
      <c r="GB46" s="1399">
        <v>3680677.857915001</v>
      </c>
      <c r="GC46" s="1399"/>
      <c r="GD46" s="1399"/>
      <c r="GE46" s="1399"/>
      <c r="GF46" s="1399">
        <v>74848225.749359459</v>
      </c>
    </row>
    <row r="47" spans="2:189" s="1345" customFormat="1">
      <c r="B47" s="1349">
        <v>43132</v>
      </c>
      <c r="C47" s="1399"/>
      <c r="D47" s="1399"/>
      <c r="E47" s="1399">
        <v>542113.59</v>
      </c>
      <c r="F47" s="1399"/>
      <c r="G47" s="1399">
        <v>542113.59</v>
      </c>
      <c r="H47" s="1399"/>
      <c r="I47" s="1399"/>
      <c r="J47" s="1399">
        <v>205129.38999999998</v>
      </c>
      <c r="K47" s="1399">
        <v>205129.38999999998</v>
      </c>
      <c r="L47" s="1399">
        <v>205129.38999999998</v>
      </c>
      <c r="M47" s="1399"/>
      <c r="N47" s="1399">
        <v>0</v>
      </c>
      <c r="O47" s="1399"/>
      <c r="P47" s="1399"/>
      <c r="Q47" s="1399">
        <v>0</v>
      </c>
      <c r="R47" s="1399"/>
      <c r="S47" s="1399"/>
      <c r="T47" s="1399"/>
      <c r="U47" s="1399">
        <v>0</v>
      </c>
      <c r="V47" s="1399">
        <v>0</v>
      </c>
      <c r="W47" s="1399">
        <v>0</v>
      </c>
      <c r="X47" s="1399"/>
      <c r="Y47" s="1399"/>
      <c r="Z47" s="1399">
        <v>0</v>
      </c>
      <c r="AA47" s="1399"/>
      <c r="AB47" s="1399"/>
      <c r="AC47" s="1399">
        <v>0</v>
      </c>
      <c r="AD47" s="1399"/>
      <c r="AE47" s="1399"/>
      <c r="AF47" s="1399"/>
      <c r="AG47" s="1399">
        <v>0</v>
      </c>
      <c r="AH47" s="1399"/>
      <c r="AI47" s="1399"/>
      <c r="AJ47" s="1399"/>
      <c r="AK47" s="1399"/>
      <c r="AL47" s="1399">
        <v>0</v>
      </c>
      <c r="AM47" s="1399"/>
      <c r="AN47" s="1399"/>
      <c r="AO47" s="1399"/>
      <c r="AP47" s="1399"/>
      <c r="AQ47" s="1399">
        <v>0</v>
      </c>
      <c r="AR47" s="1399">
        <v>0</v>
      </c>
      <c r="AS47" s="1399">
        <v>0</v>
      </c>
      <c r="AT47" s="1399">
        <v>0</v>
      </c>
      <c r="AU47" s="1399"/>
      <c r="AV47" s="1399"/>
      <c r="AW47" s="1399"/>
      <c r="AX47" s="1399"/>
      <c r="AY47" s="1399">
        <v>5188366.72</v>
      </c>
      <c r="AZ47" s="1399">
        <v>0</v>
      </c>
      <c r="BA47" s="1399">
        <v>0</v>
      </c>
      <c r="BB47" s="1399"/>
      <c r="BC47" s="1399">
        <v>0</v>
      </c>
      <c r="BD47" s="1399">
        <v>5188366.72</v>
      </c>
      <c r="BE47" s="1399">
        <v>0</v>
      </c>
      <c r="BF47" s="1399"/>
      <c r="BG47" s="1399"/>
      <c r="BH47" s="1399"/>
      <c r="BI47" s="1399"/>
      <c r="BJ47" s="1399"/>
      <c r="BK47" s="1399"/>
      <c r="BL47" s="1399">
        <v>0</v>
      </c>
      <c r="BM47" s="1399">
        <v>0</v>
      </c>
      <c r="BN47" s="1399"/>
      <c r="BO47" s="1399"/>
      <c r="BP47" s="1399"/>
      <c r="BQ47" s="1399"/>
      <c r="BR47" s="1399"/>
      <c r="BS47" s="1399"/>
      <c r="BT47" s="1399">
        <v>0</v>
      </c>
      <c r="BU47" s="1399">
        <v>0</v>
      </c>
      <c r="BV47" s="1399"/>
      <c r="BW47" s="1399"/>
      <c r="BX47" s="1399"/>
      <c r="BY47" s="1399"/>
      <c r="BZ47" s="1399">
        <v>0</v>
      </c>
      <c r="CA47" s="1399"/>
      <c r="CB47" s="1399"/>
      <c r="CC47" s="1399"/>
      <c r="CD47" s="1399"/>
      <c r="CE47" s="1399"/>
      <c r="CF47" s="1399"/>
      <c r="CG47" s="1399"/>
      <c r="CH47" s="1399"/>
      <c r="CI47" s="1399"/>
      <c r="CJ47" s="1399"/>
      <c r="CK47" s="1399"/>
      <c r="CL47" s="1399"/>
      <c r="CM47" s="1399"/>
      <c r="CN47" s="1399">
        <v>0</v>
      </c>
      <c r="CO47" s="1399">
        <v>0</v>
      </c>
      <c r="CP47" s="1399"/>
      <c r="CQ47" s="1399"/>
      <c r="CR47" s="1399"/>
      <c r="CS47" s="1399"/>
      <c r="CT47" s="1399"/>
      <c r="CU47" s="1399">
        <v>0</v>
      </c>
      <c r="CV47" s="1399"/>
      <c r="CW47" s="1399"/>
      <c r="CX47" s="1399"/>
      <c r="CY47" s="1399"/>
      <c r="CZ47" s="1399"/>
      <c r="DA47" s="1399"/>
      <c r="DB47" s="1399">
        <v>0</v>
      </c>
      <c r="DC47" s="1399"/>
      <c r="DD47" s="1399"/>
      <c r="DE47" s="1399"/>
      <c r="DF47" s="1399">
        <v>47442835.150000006</v>
      </c>
      <c r="DG47" s="1399">
        <v>0</v>
      </c>
      <c r="DH47" s="1399">
        <v>0</v>
      </c>
      <c r="DI47" s="1399"/>
      <c r="DJ47" s="1399"/>
      <c r="DK47" s="1399">
        <v>0</v>
      </c>
      <c r="DL47" s="1399"/>
      <c r="DM47" s="1399"/>
      <c r="DN47" s="1399">
        <v>0</v>
      </c>
      <c r="DO47" s="1399"/>
      <c r="DP47" s="1399"/>
      <c r="DQ47" s="1399">
        <v>47442835.150000006</v>
      </c>
      <c r="DR47" s="1399">
        <v>1461833.6509821659</v>
      </c>
      <c r="DS47" s="1399">
        <v>45981001.499017842</v>
      </c>
      <c r="DT47" s="1399"/>
      <c r="DU47" s="1399"/>
      <c r="DV47" s="1399">
        <v>0</v>
      </c>
      <c r="DW47" s="1399"/>
      <c r="DX47" s="1399"/>
      <c r="DY47" s="1399"/>
      <c r="DZ47" s="1399">
        <v>0</v>
      </c>
      <c r="EA47" s="1399">
        <v>0</v>
      </c>
      <c r="EB47" s="1399"/>
      <c r="EC47" s="1399"/>
      <c r="ED47" s="1399">
        <v>0</v>
      </c>
      <c r="EE47" s="1399"/>
      <c r="EF47" s="1399"/>
      <c r="EG47" s="1399">
        <v>0</v>
      </c>
      <c r="EH47" s="1399"/>
      <c r="EI47" s="1399"/>
      <c r="EJ47" s="1399"/>
      <c r="EK47" s="1399">
        <v>0</v>
      </c>
      <c r="EL47" s="1399"/>
      <c r="EM47" s="1399">
        <v>0</v>
      </c>
      <c r="EN47" s="1399"/>
      <c r="EO47" s="1399"/>
      <c r="EP47" s="1399"/>
      <c r="EQ47" s="1399">
        <v>0</v>
      </c>
      <c r="ER47" s="1399"/>
      <c r="ES47" s="1399"/>
      <c r="ET47" s="1399"/>
      <c r="EU47" s="1399">
        <v>0</v>
      </c>
      <c r="EV47" s="1399"/>
      <c r="EW47" s="1399"/>
      <c r="EX47" s="1399"/>
      <c r="EY47" s="1399"/>
      <c r="EZ47" s="1399">
        <v>0</v>
      </c>
      <c r="FA47" s="1399"/>
      <c r="FB47" s="1399">
        <v>0</v>
      </c>
      <c r="FC47" s="1399"/>
      <c r="FD47" s="1399"/>
      <c r="FE47" s="1399"/>
      <c r="FF47" s="1399">
        <v>0</v>
      </c>
      <c r="FG47" s="1399"/>
      <c r="FH47" s="1399"/>
      <c r="FI47" s="1399"/>
      <c r="FJ47" s="1399">
        <v>0</v>
      </c>
      <c r="FK47" s="1399"/>
      <c r="FL47" s="1399"/>
      <c r="FM47" s="1399"/>
      <c r="FN47" s="1399"/>
      <c r="FO47" s="1399">
        <v>0</v>
      </c>
      <c r="FP47" s="1399"/>
      <c r="FQ47" s="1399"/>
      <c r="FR47" s="1399"/>
      <c r="FS47" s="1399"/>
      <c r="FT47" s="1399"/>
      <c r="FU47" s="1399"/>
      <c r="FV47" s="1399"/>
      <c r="FW47" s="1399">
        <v>17786437.041444447</v>
      </c>
      <c r="FX47" s="1399">
        <v>17725469.400000002</v>
      </c>
      <c r="FY47" s="1399">
        <v>48501.011444444535</v>
      </c>
      <c r="FZ47" s="1399">
        <v>12466.630000000005</v>
      </c>
      <c r="GA47" s="1399"/>
      <c r="GB47" s="1399">
        <v>3873826.857915001</v>
      </c>
      <c r="GC47" s="1399"/>
      <c r="GD47" s="1399"/>
      <c r="GE47" s="1399"/>
      <c r="GF47" s="1399">
        <v>75038708.749359459</v>
      </c>
    </row>
    <row r="48" spans="2:189" s="1345" customFormat="1">
      <c r="B48" s="1349">
        <v>43160</v>
      </c>
      <c r="C48" s="1399">
        <v>71768.390000000014</v>
      </c>
      <c r="D48" s="1399"/>
      <c r="E48" s="1399">
        <v>635486.38</v>
      </c>
      <c r="F48" s="1399"/>
      <c r="G48" s="1399">
        <v>635486.38</v>
      </c>
      <c r="H48" s="1399"/>
      <c r="I48" s="1399"/>
      <c r="J48" s="1399">
        <v>0</v>
      </c>
      <c r="K48" s="1399">
        <v>0</v>
      </c>
      <c r="L48" s="1399">
        <v>0</v>
      </c>
      <c r="M48" s="1399"/>
      <c r="N48" s="1399">
        <v>0</v>
      </c>
      <c r="O48" s="1399"/>
      <c r="P48" s="1399"/>
      <c r="Q48" s="1399">
        <v>0</v>
      </c>
      <c r="R48" s="1399"/>
      <c r="S48" s="1399"/>
      <c r="T48" s="1399"/>
      <c r="U48" s="1399">
        <v>0</v>
      </c>
      <c r="V48" s="1399">
        <v>0</v>
      </c>
      <c r="W48" s="1399">
        <v>0</v>
      </c>
      <c r="X48" s="1399"/>
      <c r="Y48" s="1399"/>
      <c r="Z48" s="1399">
        <v>0</v>
      </c>
      <c r="AA48" s="1399"/>
      <c r="AB48" s="1399"/>
      <c r="AC48" s="1399">
        <v>0</v>
      </c>
      <c r="AD48" s="1399"/>
      <c r="AE48" s="1399"/>
      <c r="AF48" s="1399"/>
      <c r="AG48" s="1399">
        <v>0</v>
      </c>
      <c r="AH48" s="1399"/>
      <c r="AI48" s="1399"/>
      <c r="AJ48" s="1399"/>
      <c r="AK48" s="1399"/>
      <c r="AL48" s="1399">
        <v>0</v>
      </c>
      <c r="AM48" s="1399"/>
      <c r="AN48" s="1399"/>
      <c r="AO48" s="1399"/>
      <c r="AP48" s="1399"/>
      <c r="AQ48" s="1399">
        <v>3361</v>
      </c>
      <c r="AR48" s="1399">
        <v>0</v>
      </c>
      <c r="AS48" s="1399">
        <v>3361</v>
      </c>
      <c r="AT48" s="1399">
        <v>3361</v>
      </c>
      <c r="AU48" s="1399"/>
      <c r="AV48" s="1399"/>
      <c r="AW48" s="1399"/>
      <c r="AX48" s="1399"/>
      <c r="AY48" s="1399">
        <v>5188366.72</v>
      </c>
      <c r="AZ48" s="1399">
        <v>0</v>
      </c>
      <c r="BA48" s="1399">
        <v>0</v>
      </c>
      <c r="BB48" s="1399"/>
      <c r="BC48" s="1399">
        <v>0</v>
      </c>
      <c r="BD48" s="1399">
        <v>5188366.72</v>
      </c>
      <c r="BE48" s="1399">
        <v>0</v>
      </c>
      <c r="BF48" s="1399"/>
      <c r="BG48" s="1399"/>
      <c r="BH48" s="1399"/>
      <c r="BI48" s="1399"/>
      <c r="BJ48" s="1399"/>
      <c r="BK48" s="1399"/>
      <c r="BL48" s="1399">
        <v>0</v>
      </c>
      <c r="BM48" s="1399">
        <v>0</v>
      </c>
      <c r="BN48" s="1399"/>
      <c r="BO48" s="1399"/>
      <c r="BP48" s="1399"/>
      <c r="BQ48" s="1399"/>
      <c r="BR48" s="1399"/>
      <c r="BS48" s="1399"/>
      <c r="BT48" s="1399">
        <v>0</v>
      </c>
      <c r="BU48" s="1399">
        <v>0</v>
      </c>
      <c r="BV48" s="1399"/>
      <c r="BW48" s="1399"/>
      <c r="BX48" s="1399"/>
      <c r="BY48" s="1399"/>
      <c r="BZ48" s="1399">
        <v>0</v>
      </c>
      <c r="CA48" s="1399"/>
      <c r="CB48" s="1399"/>
      <c r="CC48" s="1399"/>
      <c r="CD48" s="1399"/>
      <c r="CE48" s="1399"/>
      <c r="CF48" s="1399"/>
      <c r="CG48" s="1399"/>
      <c r="CH48" s="1399"/>
      <c r="CI48" s="1399"/>
      <c r="CJ48" s="1399"/>
      <c r="CK48" s="1399"/>
      <c r="CL48" s="1399"/>
      <c r="CM48" s="1399"/>
      <c r="CN48" s="1399">
        <v>0</v>
      </c>
      <c r="CO48" s="1399">
        <v>0</v>
      </c>
      <c r="CP48" s="1399"/>
      <c r="CQ48" s="1399"/>
      <c r="CR48" s="1399"/>
      <c r="CS48" s="1399"/>
      <c r="CT48" s="1399"/>
      <c r="CU48" s="1399">
        <v>0</v>
      </c>
      <c r="CV48" s="1399"/>
      <c r="CW48" s="1399"/>
      <c r="CX48" s="1399"/>
      <c r="CY48" s="1399"/>
      <c r="CZ48" s="1399"/>
      <c r="DA48" s="1399"/>
      <c r="DB48" s="1399">
        <v>0</v>
      </c>
      <c r="DC48" s="1399"/>
      <c r="DD48" s="1399"/>
      <c r="DE48" s="1399"/>
      <c r="DF48" s="1399">
        <v>47442835.150000006</v>
      </c>
      <c r="DG48" s="1399">
        <v>0</v>
      </c>
      <c r="DH48" s="1399">
        <v>0</v>
      </c>
      <c r="DI48" s="1399"/>
      <c r="DJ48" s="1399"/>
      <c r="DK48" s="1399">
        <v>0</v>
      </c>
      <c r="DL48" s="1399"/>
      <c r="DM48" s="1399"/>
      <c r="DN48" s="1399">
        <v>0</v>
      </c>
      <c r="DO48" s="1399"/>
      <c r="DP48" s="1399"/>
      <c r="DQ48" s="1399">
        <v>47442835.150000006</v>
      </c>
      <c r="DR48" s="1399">
        <v>1461833.6509821659</v>
      </c>
      <c r="DS48" s="1399">
        <v>45981001.499017842</v>
      </c>
      <c r="DT48" s="1399"/>
      <c r="DU48" s="1399"/>
      <c r="DV48" s="1399">
        <v>0</v>
      </c>
      <c r="DW48" s="1399"/>
      <c r="DX48" s="1399"/>
      <c r="DY48" s="1399"/>
      <c r="DZ48" s="1399">
        <v>0</v>
      </c>
      <c r="EA48" s="1399">
        <v>0</v>
      </c>
      <c r="EB48" s="1399"/>
      <c r="EC48" s="1399"/>
      <c r="ED48" s="1399">
        <v>0</v>
      </c>
      <c r="EE48" s="1399"/>
      <c r="EF48" s="1399"/>
      <c r="EG48" s="1399">
        <v>0</v>
      </c>
      <c r="EH48" s="1399"/>
      <c r="EI48" s="1399"/>
      <c r="EJ48" s="1399"/>
      <c r="EK48" s="1399">
        <v>0</v>
      </c>
      <c r="EL48" s="1399"/>
      <c r="EM48" s="1399">
        <v>0</v>
      </c>
      <c r="EN48" s="1399"/>
      <c r="EO48" s="1399"/>
      <c r="EP48" s="1399"/>
      <c r="EQ48" s="1399">
        <v>0</v>
      </c>
      <c r="ER48" s="1399"/>
      <c r="ES48" s="1399"/>
      <c r="ET48" s="1399"/>
      <c r="EU48" s="1399">
        <v>0</v>
      </c>
      <c r="EV48" s="1399"/>
      <c r="EW48" s="1399"/>
      <c r="EX48" s="1399"/>
      <c r="EY48" s="1399"/>
      <c r="EZ48" s="1399">
        <v>0</v>
      </c>
      <c r="FA48" s="1399"/>
      <c r="FB48" s="1399">
        <v>0</v>
      </c>
      <c r="FC48" s="1399"/>
      <c r="FD48" s="1399"/>
      <c r="FE48" s="1399"/>
      <c r="FF48" s="1399">
        <v>0</v>
      </c>
      <c r="FG48" s="1399"/>
      <c r="FH48" s="1399"/>
      <c r="FI48" s="1399"/>
      <c r="FJ48" s="1399">
        <v>0</v>
      </c>
      <c r="FK48" s="1399"/>
      <c r="FL48" s="1399"/>
      <c r="FM48" s="1399"/>
      <c r="FN48" s="1399"/>
      <c r="FO48" s="1399">
        <v>0</v>
      </c>
      <c r="FP48" s="1399"/>
      <c r="FQ48" s="1399"/>
      <c r="FR48" s="1399"/>
      <c r="FS48" s="1399"/>
      <c r="FT48" s="1399"/>
      <c r="FU48" s="1399"/>
      <c r="FV48" s="1399"/>
      <c r="FW48" s="1399">
        <v>17786437.041444447</v>
      </c>
      <c r="FX48" s="1399">
        <v>17725469.400000002</v>
      </c>
      <c r="FY48" s="1399">
        <v>48501.011444444535</v>
      </c>
      <c r="FZ48" s="1399">
        <v>12466.630000000005</v>
      </c>
      <c r="GA48" s="1399"/>
      <c r="GB48" s="1399">
        <v>3800538.857915001</v>
      </c>
      <c r="GC48" s="1399"/>
      <c r="GD48" s="1399"/>
      <c r="GE48" s="1399"/>
      <c r="GF48" s="1399">
        <v>74928793.53935945</v>
      </c>
    </row>
    <row r="49" spans="2:190" s="1345" customFormat="1">
      <c r="B49" s="1349">
        <v>43191</v>
      </c>
      <c r="C49" s="1399">
        <v>71768.390000000014</v>
      </c>
      <c r="D49" s="1399"/>
      <c r="E49" s="1399">
        <v>823496.99</v>
      </c>
      <c r="F49" s="1399"/>
      <c r="G49" s="1399">
        <v>823496.99</v>
      </c>
      <c r="H49" s="1399"/>
      <c r="I49" s="1399"/>
      <c r="J49" s="1399">
        <v>0</v>
      </c>
      <c r="K49" s="1399">
        <v>0</v>
      </c>
      <c r="L49" s="1399">
        <v>0</v>
      </c>
      <c r="M49" s="1399"/>
      <c r="N49" s="1399">
        <v>0</v>
      </c>
      <c r="O49" s="1399"/>
      <c r="P49" s="1399"/>
      <c r="Q49" s="1399">
        <v>0</v>
      </c>
      <c r="R49" s="1399"/>
      <c r="S49" s="1399"/>
      <c r="T49" s="1399"/>
      <c r="U49" s="1399">
        <v>0</v>
      </c>
      <c r="V49" s="1399">
        <v>0</v>
      </c>
      <c r="W49" s="1399">
        <v>0</v>
      </c>
      <c r="X49" s="1399"/>
      <c r="Y49" s="1399"/>
      <c r="Z49" s="1399">
        <v>0</v>
      </c>
      <c r="AA49" s="1399"/>
      <c r="AB49" s="1399"/>
      <c r="AC49" s="1399">
        <v>0</v>
      </c>
      <c r="AD49" s="1399"/>
      <c r="AE49" s="1399"/>
      <c r="AF49" s="1399"/>
      <c r="AG49" s="1399">
        <v>0</v>
      </c>
      <c r="AH49" s="1399"/>
      <c r="AI49" s="1399"/>
      <c r="AJ49" s="1399"/>
      <c r="AK49" s="1399"/>
      <c r="AL49" s="1399">
        <v>0</v>
      </c>
      <c r="AM49" s="1399"/>
      <c r="AN49" s="1399"/>
      <c r="AO49" s="1399"/>
      <c r="AP49" s="1399"/>
      <c r="AQ49" s="1399">
        <v>3361</v>
      </c>
      <c r="AR49" s="1399">
        <v>0</v>
      </c>
      <c r="AS49" s="1399">
        <v>3361</v>
      </c>
      <c r="AT49" s="1399">
        <v>3361</v>
      </c>
      <c r="AU49" s="1399"/>
      <c r="AV49" s="1399"/>
      <c r="AW49" s="1399"/>
      <c r="AX49" s="1399"/>
      <c r="AY49" s="1399">
        <v>5188366.72</v>
      </c>
      <c r="AZ49" s="1399">
        <v>0</v>
      </c>
      <c r="BA49" s="1399">
        <v>0</v>
      </c>
      <c r="BB49" s="1399"/>
      <c r="BC49" s="1399">
        <v>0</v>
      </c>
      <c r="BD49" s="1399">
        <v>5188366.72</v>
      </c>
      <c r="BE49" s="1399">
        <v>0</v>
      </c>
      <c r="BF49" s="1399"/>
      <c r="BG49" s="1399"/>
      <c r="BH49" s="1399"/>
      <c r="BI49" s="1399"/>
      <c r="BJ49" s="1399"/>
      <c r="BK49" s="1399"/>
      <c r="BL49" s="1399">
        <v>0</v>
      </c>
      <c r="BM49" s="1399">
        <v>0</v>
      </c>
      <c r="BN49" s="1399"/>
      <c r="BO49" s="1399"/>
      <c r="BP49" s="1399"/>
      <c r="BQ49" s="1399"/>
      <c r="BR49" s="1399"/>
      <c r="BS49" s="1399"/>
      <c r="BT49" s="1399">
        <v>0</v>
      </c>
      <c r="BU49" s="1399">
        <v>0</v>
      </c>
      <c r="BV49" s="1399"/>
      <c r="BW49" s="1399"/>
      <c r="BX49" s="1399"/>
      <c r="BY49" s="1399"/>
      <c r="BZ49" s="1399">
        <v>0</v>
      </c>
      <c r="CA49" s="1399"/>
      <c r="CB49" s="1399"/>
      <c r="CC49" s="1399"/>
      <c r="CD49" s="1399"/>
      <c r="CE49" s="1399"/>
      <c r="CF49" s="1399"/>
      <c r="CG49" s="1399"/>
      <c r="CH49" s="1399"/>
      <c r="CI49" s="1399"/>
      <c r="CJ49" s="1399"/>
      <c r="CK49" s="1399"/>
      <c r="CL49" s="1399"/>
      <c r="CM49" s="1399"/>
      <c r="CN49" s="1399">
        <v>0</v>
      </c>
      <c r="CO49" s="1399">
        <v>0</v>
      </c>
      <c r="CP49" s="1399"/>
      <c r="CQ49" s="1399"/>
      <c r="CR49" s="1399"/>
      <c r="CS49" s="1399"/>
      <c r="CT49" s="1399"/>
      <c r="CU49" s="1399">
        <v>0</v>
      </c>
      <c r="CV49" s="1399"/>
      <c r="CW49" s="1399"/>
      <c r="CX49" s="1399"/>
      <c r="CY49" s="1399"/>
      <c r="CZ49" s="1399"/>
      <c r="DA49" s="1399"/>
      <c r="DB49" s="1399">
        <v>0</v>
      </c>
      <c r="DC49" s="1399"/>
      <c r="DD49" s="1399"/>
      <c r="DE49" s="1399"/>
      <c r="DF49" s="1399">
        <v>47442835.150000006</v>
      </c>
      <c r="DG49" s="1399">
        <v>0</v>
      </c>
      <c r="DH49" s="1399">
        <v>0</v>
      </c>
      <c r="DI49" s="1399"/>
      <c r="DJ49" s="1399"/>
      <c r="DK49" s="1399">
        <v>0</v>
      </c>
      <c r="DL49" s="1399"/>
      <c r="DM49" s="1399"/>
      <c r="DN49" s="1399">
        <v>0</v>
      </c>
      <c r="DO49" s="1399"/>
      <c r="DP49" s="1399"/>
      <c r="DQ49" s="1399">
        <v>47442835.150000006</v>
      </c>
      <c r="DR49" s="1399">
        <v>1461833.6509821659</v>
      </c>
      <c r="DS49" s="1399">
        <v>45981001.499017842</v>
      </c>
      <c r="DT49" s="1399"/>
      <c r="DU49" s="1399"/>
      <c r="DV49" s="1399">
        <v>0</v>
      </c>
      <c r="DW49" s="1399"/>
      <c r="DX49" s="1399"/>
      <c r="DY49" s="1399"/>
      <c r="DZ49" s="1399">
        <v>0</v>
      </c>
      <c r="EA49" s="1399">
        <v>0</v>
      </c>
      <c r="EB49" s="1399"/>
      <c r="EC49" s="1399"/>
      <c r="ED49" s="1399">
        <v>0</v>
      </c>
      <c r="EE49" s="1399"/>
      <c r="EF49" s="1399"/>
      <c r="EG49" s="1399">
        <v>0</v>
      </c>
      <c r="EH49" s="1399"/>
      <c r="EI49" s="1399"/>
      <c r="EJ49" s="1399"/>
      <c r="EK49" s="1399">
        <v>0</v>
      </c>
      <c r="EL49" s="1399"/>
      <c r="EM49" s="1399">
        <v>0</v>
      </c>
      <c r="EN49" s="1399"/>
      <c r="EO49" s="1399"/>
      <c r="EP49" s="1399"/>
      <c r="EQ49" s="1399">
        <v>0</v>
      </c>
      <c r="ER49" s="1399"/>
      <c r="ES49" s="1399"/>
      <c r="ET49" s="1399"/>
      <c r="EU49" s="1399">
        <v>0</v>
      </c>
      <c r="EV49" s="1399"/>
      <c r="EW49" s="1399"/>
      <c r="EX49" s="1399"/>
      <c r="EY49" s="1399"/>
      <c r="EZ49" s="1399">
        <v>0</v>
      </c>
      <c r="FA49" s="1399"/>
      <c r="FB49" s="1399">
        <v>0</v>
      </c>
      <c r="FC49" s="1399"/>
      <c r="FD49" s="1399"/>
      <c r="FE49" s="1399"/>
      <c r="FF49" s="1399">
        <v>0</v>
      </c>
      <c r="FG49" s="1399"/>
      <c r="FH49" s="1399"/>
      <c r="FI49" s="1399"/>
      <c r="FJ49" s="1399">
        <v>0</v>
      </c>
      <c r="FK49" s="1399"/>
      <c r="FL49" s="1399"/>
      <c r="FM49" s="1399"/>
      <c r="FN49" s="1399"/>
      <c r="FO49" s="1399">
        <v>0</v>
      </c>
      <c r="FP49" s="1399"/>
      <c r="FQ49" s="1399"/>
      <c r="FR49" s="1399"/>
      <c r="FS49" s="1399"/>
      <c r="FT49" s="1399"/>
      <c r="FU49" s="1399"/>
      <c r="FV49" s="1399"/>
      <c r="FW49" s="1399">
        <v>17778142.481444445</v>
      </c>
      <c r="FX49" s="1399">
        <v>17725469.400000002</v>
      </c>
      <c r="FY49" s="1399">
        <v>45949.451444444494</v>
      </c>
      <c r="FZ49" s="1399">
        <v>6723.6299999999992</v>
      </c>
      <c r="GA49" s="1399"/>
      <c r="GB49" s="1399">
        <v>3653828.857915001</v>
      </c>
      <c r="GC49" s="1399"/>
      <c r="GD49" s="1399"/>
      <c r="GE49" s="1399"/>
      <c r="GF49" s="1399">
        <v>74961799.589359447</v>
      </c>
    </row>
    <row r="50" spans="2:190" s="1345" customFormat="1">
      <c r="B50" s="1349">
        <v>43221</v>
      </c>
      <c r="C50" s="1397">
        <v>0</v>
      </c>
      <c r="D50" s="1397"/>
      <c r="E50" s="1397">
        <v>3443502.54</v>
      </c>
      <c r="F50" s="1397"/>
      <c r="G50" s="1397">
        <v>3443502.54</v>
      </c>
      <c r="H50" s="1397"/>
      <c r="I50" s="1397"/>
      <c r="J50" s="1397">
        <v>73740.390000000014</v>
      </c>
      <c r="K50" s="1397">
        <v>73740.390000000014</v>
      </c>
      <c r="L50" s="1397">
        <v>73740.390000000014</v>
      </c>
      <c r="M50" s="1397"/>
      <c r="N50" s="1397">
        <v>0</v>
      </c>
      <c r="O50" s="1397"/>
      <c r="P50" s="1397"/>
      <c r="Q50" s="1397">
        <v>0</v>
      </c>
      <c r="R50" s="1397"/>
      <c r="S50" s="1397"/>
      <c r="T50" s="1397"/>
      <c r="U50" s="1397">
        <v>0</v>
      </c>
      <c r="V50" s="1397">
        <v>0</v>
      </c>
      <c r="W50" s="1397">
        <v>0</v>
      </c>
      <c r="X50" s="1397"/>
      <c r="Y50" s="1397"/>
      <c r="Z50" s="1397">
        <v>0</v>
      </c>
      <c r="AA50" s="1397"/>
      <c r="AB50" s="1397"/>
      <c r="AC50" s="1397">
        <v>0</v>
      </c>
      <c r="AD50" s="1397"/>
      <c r="AE50" s="1397"/>
      <c r="AF50" s="1397"/>
      <c r="AG50" s="1397">
        <v>0</v>
      </c>
      <c r="AH50" s="1397"/>
      <c r="AI50" s="1397"/>
      <c r="AJ50" s="1397"/>
      <c r="AK50" s="1397"/>
      <c r="AL50" s="1397">
        <v>0</v>
      </c>
      <c r="AM50" s="1397"/>
      <c r="AN50" s="1397"/>
      <c r="AO50" s="1397"/>
      <c r="AP50" s="1397"/>
      <c r="AQ50" s="1397">
        <v>1389</v>
      </c>
      <c r="AR50" s="1397">
        <v>0</v>
      </c>
      <c r="AS50" s="1397">
        <v>1389</v>
      </c>
      <c r="AT50" s="1397">
        <v>1389</v>
      </c>
      <c r="AU50" s="1397"/>
      <c r="AV50" s="1397"/>
      <c r="AW50" s="1397"/>
      <c r="AX50" s="1397"/>
      <c r="AY50" s="1397">
        <v>5188366.72</v>
      </c>
      <c r="AZ50" s="1397">
        <v>0</v>
      </c>
      <c r="BA50" s="1397">
        <v>0</v>
      </c>
      <c r="BB50" s="1397"/>
      <c r="BC50" s="1397">
        <v>0</v>
      </c>
      <c r="BD50" s="1397">
        <v>5188366.72</v>
      </c>
      <c r="BE50" s="1397">
        <v>0</v>
      </c>
      <c r="BF50" s="1397"/>
      <c r="BG50" s="1397"/>
      <c r="BH50" s="1397"/>
      <c r="BI50" s="1397"/>
      <c r="BJ50" s="1397"/>
      <c r="BK50" s="1397"/>
      <c r="BL50" s="1397">
        <v>0</v>
      </c>
      <c r="BM50" s="1397">
        <v>0</v>
      </c>
      <c r="BN50" s="1397"/>
      <c r="BO50" s="1397"/>
      <c r="BP50" s="1397"/>
      <c r="BQ50" s="1397"/>
      <c r="BR50" s="1397"/>
      <c r="BS50" s="1397"/>
      <c r="BT50" s="1397">
        <v>0</v>
      </c>
      <c r="BU50" s="1397">
        <v>0</v>
      </c>
      <c r="BV50" s="1397"/>
      <c r="BW50" s="1397"/>
      <c r="BX50" s="1397"/>
      <c r="BY50" s="1397"/>
      <c r="BZ50" s="1397">
        <v>0</v>
      </c>
      <c r="CA50" s="1397"/>
      <c r="CB50" s="1397"/>
      <c r="CC50" s="1397"/>
      <c r="CD50" s="1397"/>
      <c r="CE50" s="1397"/>
      <c r="CF50" s="1397"/>
      <c r="CG50" s="1397"/>
      <c r="CH50" s="1397"/>
      <c r="CI50" s="1397"/>
      <c r="CJ50" s="1397"/>
      <c r="CK50" s="1397"/>
      <c r="CL50" s="1397"/>
      <c r="CM50" s="1397"/>
      <c r="CN50" s="1397">
        <v>0</v>
      </c>
      <c r="CO50" s="1397">
        <v>0</v>
      </c>
      <c r="CP50" s="1397"/>
      <c r="CQ50" s="1397"/>
      <c r="CR50" s="1397"/>
      <c r="CS50" s="1397"/>
      <c r="CT50" s="1397"/>
      <c r="CU50" s="1397">
        <v>0</v>
      </c>
      <c r="CV50" s="1397"/>
      <c r="CW50" s="1397"/>
      <c r="CX50" s="1397"/>
      <c r="CY50" s="1397"/>
      <c r="CZ50" s="1397"/>
      <c r="DA50" s="1397"/>
      <c r="DB50" s="1397">
        <v>0</v>
      </c>
      <c r="DC50" s="1397"/>
      <c r="DD50" s="1397"/>
      <c r="DE50" s="1397"/>
      <c r="DF50" s="1397">
        <v>44760817.609999999</v>
      </c>
      <c r="DG50" s="1397">
        <v>0</v>
      </c>
      <c r="DH50" s="1397">
        <v>0</v>
      </c>
      <c r="DI50" s="1397"/>
      <c r="DJ50" s="1397"/>
      <c r="DK50" s="1397">
        <v>0</v>
      </c>
      <c r="DL50" s="1397"/>
      <c r="DM50" s="1397"/>
      <c r="DN50" s="1397">
        <v>0</v>
      </c>
      <c r="DO50" s="1397"/>
      <c r="DP50" s="1397"/>
      <c r="DQ50" s="1397">
        <v>44760817.609999999</v>
      </c>
      <c r="DR50" s="1397">
        <v>1379193.9124399719</v>
      </c>
      <c r="DS50" s="1397">
        <v>43381623.697560027</v>
      </c>
      <c r="DT50" s="1397"/>
      <c r="DU50" s="1397"/>
      <c r="DV50" s="1397">
        <v>0</v>
      </c>
      <c r="DW50" s="1397"/>
      <c r="DX50" s="1397"/>
      <c r="DY50" s="1397"/>
      <c r="DZ50" s="1397">
        <v>0</v>
      </c>
      <c r="EA50" s="1397">
        <v>0</v>
      </c>
      <c r="EB50" s="1397"/>
      <c r="EC50" s="1397"/>
      <c r="ED50" s="1397">
        <v>0</v>
      </c>
      <c r="EE50" s="1397"/>
      <c r="EF50" s="1397"/>
      <c r="EG50" s="1397">
        <v>0</v>
      </c>
      <c r="EH50" s="1397"/>
      <c r="EI50" s="1397"/>
      <c r="EJ50" s="1397"/>
      <c r="EK50" s="1397">
        <v>0</v>
      </c>
      <c r="EL50" s="1397"/>
      <c r="EM50" s="1397">
        <v>0</v>
      </c>
      <c r="EN50" s="1397"/>
      <c r="EO50" s="1397"/>
      <c r="EP50" s="1397"/>
      <c r="EQ50" s="1397">
        <v>0</v>
      </c>
      <c r="ER50" s="1397"/>
      <c r="ES50" s="1397"/>
      <c r="ET50" s="1397"/>
      <c r="EU50" s="1397">
        <v>0</v>
      </c>
      <c r="EV50" s="1397"/>
      <c r="EW50" s="1397"/>
      <c r="EX50" s="1397"/>
      <c r="EY50" s="1397"/>
      <c r="EZ50" s="1397">
        <v>0</v>
      </c>
      <c r="FA50" s="1397"/>
      <c r="FB50" s="1397">
        <v>0</v>
      </c>
      <c r="FC50" s="1397"/>
      <c r="FD50" s="1397"/>
      <c r="FE50" s="1397"/>
      <c r="FF50" s="1397">
        <v>0</v>
      </c>
      <c r="FG50" s="1397"/>
      <c r="FH50" s="1397"/>
      <c r="FI50" s="1397"/>
      <c r="FJ50" s="1397">
        <v>0</v>
      </c>
      <c r="FK50" s="1397"/>
      <c r="FL50" s="1397"/>
      <c r="FM50" s="1397"/>
      <c r="FN50" s="1397"/>
      <c r="FO50" s="1397">
        <v>0</v>
      </c>
      <c r="FP50" s="1397"/>
      <c r="FQ50" s="1397"/>
      <c r="FR50" s="1397"/>
      <c r="FS50" s="1397"/>
      <c r="FT50" s="1397"/>
      <c r="FU50" s="1397"/>
      <c r="FV50" s="1397"/>
      <c r="FW50" s="1397">
        <v>17774894.855333336</v>
      </c>
      <c r="FX50" s="1397">
        <v>17725469.400000002</v>
      </c>
      <c r="FY50" s="1397">
        <v>45573.825333332847</v>
      </c>
      <c r="FZ50" s="1397">
        <v>3851.63</v>
      </c>
      <c r="GA50" s="1397"/>
      <c r="GB50" s="1397">
        <v>3800538.857915001</v>
      </c>
      <c r="GC50" s="1397"/>
      <c r="GD50" s="1397"/>
      <c r="GE50" s="1397"/>
      <c r="GF50" s="1397">
        <v>75043249.973248333</v>
      </c>
    </row>
    <row r="51" spans="2:190">
      <c r="B51" s="1349">
        <v>43252</v>
      </c>
      <c r="C51" s="1401">
        <v>0</v>
      </c>
      <c r="D51" s="1401"/>
      <c r="E51" s="1401">
        <v>3443502.54</v>
      </c>
      <c r="F51" s="1401"/>
      <c r="G51" s="1401">
        <v>3443502.54</v>
      </c>
      <c r="H51" s="1401"/>
      <c r="I51" s="1401"/>
      <c r="J51" s="1401">
        <v>73740.390000000014</v>
      </c>
      <c r="K51" s="1401">
        <v>73740.390000000014</v>
      </c>
      <c r="L51" s="1401">
        <v>73740.390000000014</v>
      </c>
      <c r="M51" s="1401"/>
      <c r="N51" s="1401">
        <v>0</v>
      </c>
      <c r="O51" s="1401"/>
      <c r="P51" s="1401"/>
      <c r="Q51" s="1401">
        <v>0</v>
      </c>
      <c r="R51" s="1401"/>
      <c r="S51" s="1401"/>
      <c r="T51" s="1401"/>
      <c r="U51" s="1401">
        <v>0</v>
      </c>
      <c r="V51" s="1401">
        <v>0</v>
      </c>
      <c r="W51" s="1401">
        <v>0</v>
      </c>
      <c r="X51" s="1401"/>
      <c r="Y51" s="1401"/>
      <c r="Z51" s="1401">
        <v>0</v>
      </c>
      <c r="AA51" s="1401"/>
      <c r="AB51" s="1401"/>
      <c r="AC51" s="1401">
        <v>0</v>
      </c>
      <c r="AD51" s="1401"/>
      <c r="AE51" s="1401"/>
      <c r="AF51" s="1401"/>
      <c r="AG51" s="1401">
        <v>0</v>
      </c>
      <c r="AH51" s="1401"/>
      <c r="AI51" s="1401"/>
      <c r="AJ51" s="1401"/>
      <c r="AK51" s="1401"/>
      <c r="AL51" s="1401">
        <v>0</v>
      </c>
      <c r="AM51" s="1401"/>
      <c r="AN51" s="1401"/>
      <c r="AO51" s="1401"/>
      <c r="AP51" s="1401"/>
      <c r="AQ51" s="1401">
        <v>1389</v>
      </c>
      <c r="AR51" s="1401">
        <v>0</v>
      </c>
      <c r="AS51" s="1401">
        <v>1389</v>
      </c>
      <c r="AT51" s="1401">
        <v>1389</v>
      </c>
      <c r="AU51" s="1401"/>
      <c r="AV51" s="1401"/>
      <c r="AW51" s="1401"/>
      <c r="AX51" s="1401"/>
      <c r="AY51" s="1401">
        <v>3895358.71</v>
      </c>
      <c r="AZ51" s="1401">
        <v>0</v>
      </c>
      <c r="BA51" s="1401">
        <v>0</v>
      </c>
      <c r="BB51" s="1401"/>
      <c r="BC51" s="1401">
        <v>0</v>
      </c>
      <c r="BD51" s="1401">
        <v>3895358.71</v>
      </c>
      <c r="BE51" s="1401">
        <v>0</v>
      </c>
      <c r="BF51" s="1401"/>
      <c r="BG51" s="1401"/>
      <c r="BH51" s="1401"/>
      <c r="BI51" s="1401"/>
      <c r="BJ51" s="1401"/>
      <c r="BK51" s="1401"/>
      <c r="BL51" s="1401">
        <v>0</v>
      </c>
      <c r="BM51" s="1401">
        <v>0</v>
      </c>
      <c r="BN51" s="1401"/>
      <c r="BO51" s="1401"/>
      <c r="BP51" s="1401"/>
      <c r="BQ51" s="1401"/>
      <c r="BR51" s="1401"/>
      <c r="BS51" s="1401"/>
      <c r="BT51" s="1401">
        <v>0</v>
      </c>
      <c r="BU51" s="1401">
        <v>0</v>
      </c>
      <c r="BV51" s="1401"/>
      <c r="BW51" s="1401"/>
      <c r="BX51" s="1401"/>
      <c r="BY51" s="1401"/>
      <c r="BZ51" s="1401">
        <v>0</v>
      </c>
      <c r="CA51" s="1401"/>
      <c r="CB51" s="1401"/>
      <c r="CC51" s="1401"/>
      <c r="CD51" s="1401"/>
      <c r="CE51" s="1401"/>
      <c r="CF51" s="1401"/>
      <c r="CG51" s="1401"/>
      <c r="CH51" s="1401"/>
      <c r="CI51" s="1401"/>
      <c r="CJ51" s="1401"/>
      <c r="CK51" s="1401"/>
      <c r="CL51" s="1401"/>
      <c r="CM51" s="1401"/>
      <c r="CN51" s="1401">
        <v>0</v>
      </c>
      <c r="CO51" s="1401">
        <v>0</v>
      </c>
      <c r="CP51" s="1401"/>
      <c r="CQ51" s="1401"/>
      <c r="CR51" s="1401"/>
      <c r="CS51" s="1401"/>
      <c r="CT51" s="1401"/>
      <c r="CU51" s="1401">
        <v>0</v>
      </c>
      <c r="CV51" s="1401"/>
      <c r="CW51" s="1401"/>
      <c r="CX51" s="1401"/>
      <c r="CY51" s="1401"/>
      <c r="CZ51" s="1401"/>
      <c r="DA51" s="1401"/>
      <c r="DB51" s="1401">
        <v>0</v>
      </c>
      <c r="DC51" s="1401"/>
      <c r="DD51" s="1401"/>
      <c r="DE51" s="1401"/>
      <c r="DF51" s="1401">
        <v>44760817.609999999</v>
      </c>
      <c r="DG51" s="1401">
        <v>0</v>
      </c>
      <c r="DH51" s="1401">
        <v>0</v>
      </c>
      <c r="DI51" s="1401"/>
      <c r="DJ51" s="1401"/>
      <c r="DK51" s="1401">
        <v>0</v>
      </c>
      <c r="DL51" s="1401"/>
      <c r="DM51" s="1401"/>
      <c r="DN51" s="1401">
        <v>0</v>
      </c>
      <c r="DO51" s="1401"/>
      <c r="DP51" s="1401"/>
      <c r="DQ51" s="1401">
        <v>44760817.609999999</v>
      </c>
      <c r="DR51" s="1401">
        <v>1379193.9124399719</v>
      </c>
      <c r="DS51" s="1401">
        <v>43381623.697560027</v>
      </c>
      <c r="DT51" s="1401"/>
      <c r="DU51" s="1401"/>
      <c r="DV51" s="1401">
        <v>0</v>
      </c>
      <c r="DW51" s="1401"/>
      <c r="DX51" s="1401"/>
      <c r="DY51" s="1401"/>
      <c r="DZ51" s="1401">
        <v>0</v>
      </c>
      <c r="EA51" s="1401">
        <v>0</v>
      </c>
      <c r="EB51" s="1401"/>
      <c r="EC51" s="1401"/>
      <c r="ED51" s="1401">
        <v>0</v>
      </c>
      <c r="EE51" s="1401"/>
      <c r="EF51" s="1401"/>
      <c r="EG51" s="1401">
        <v>0</v>
      </c>
      <c r="EH51" s="1401"/>
      <c r="EI51" s="1401"/>
      <c r="EJ51" s="1401"/>
      <c r="EK51" s="1401">
        <v>0</v>
      </c>
      <c r="EL51" s="1401"/>
      <c r="EM51" s="1401">
        <v>0</v>
      </c>
      <c r="EN51" s="1401"/>
      <c r="EO51" s="1401"/>
      <c r="EP51" s="1401"/>
      <c r="EQ51" s="1401">
        <v>0</v>
      </c>
      <c r="ER51" s="1401"/>
      <c r="ES51" s="1401"/>
      <c r="ET51" s="1401"/>
      <c r="EU51" s="1401">
        <v>0</v>
      </c>
      <c r="EV51" s="1401"/>
      <c r="EW51" s="1401"/>
      <c r="EX51" s="1401"/>
      <c r="EY51" s="1401"/>
      <c r="EZ51" s="1401">
        <v>0</v>
      </c>
      <c r="FA51" s="1401"/>
      <c r="FB51" s="1401">
        <v>0</v>
      </c>
      <c r="FC51" s="1401"/>
      <c r="FD51" s="1401"/>
      <c r="FE51" s="1401"/>
      <c r="FF51" s="1401">
        <v>0</v>
      </c>
      <c r="FG51" s="1401"/>
      <c r="FH51" s="1401"/>
      <c r="FI51" s="1401"/>
      <c r="FJ51" s="1401">
        <v>0</v>
      </c>
      <c r="FK51" s="1401"/>
      <c r="FL51" s="1401"/>
      <c r="FM51" s="1401"/>
      <c r="FN51" s="1401"/>
      <c r="FO51" s="1401">
        <v>0</v>
      </c>
      <c r="FP51" s="1401"/>
      <c r="FQ51" s="1401"/>
      <c r="FR51" s="1401"/>
      <c r="FS51" s="1401"/>
      <c r="FT51" s="1401"/>
      <c r="FU51" s="1401"/>
      <c r="FV51" s="1401"/>
      <c r="FW51" s="1401">
        <v>17774894.855333336</v>
      </c>
      <c r="FX51" s="1401">
        <v>17725469.400000002</v>
      </c>
      <c r="FY51" s="1401">
        <v>45573.825333332847</v>
      </c>
      <c r="FZ51" s="1401">
        <v>3851.63</v>
      </c>
      <c r="GA51" s="1401"/>
      <c r="GB51" s="1401">
        <v>3800538.857915001</v>
      </c>
      <c r="GC51" s="1401"/>
      <c r="GD51" s="1401"/>
      <c r="GE51" s="1401"/>
      <c r="GF51" s="1401">
        <v>73750241.963248327</v>
      </c>
    </row>
    <row r="52" spans="2:190">
      <c r="B52" s="1349">
        <v>43282</v>
      </c>
      <c r="C52" s="1193">
        <v>0</v>
      </c>
      <c r="D52" s="1193"/>
      <c r="E52" s="1193">
        <v>3009843</v>
      </c>
      <c r="F52" s="1193"/>
      <c r="G52" s="1193">
        <v>3009843</v>
      </c>
      <c r="H52" s="1193"/>
      <c r="I52" s="1193"/>
      <c r="J52" s="1193">
        <v>73740.390000000014</v>
      </c>
      <c r="K52" s="1193">
        <v>73740.390000000014</v>
      </c>
      <c r="L52" s="1193">
        <v>73740.390000000014</v>
      </c>
      <c r="M52" s="1193"/>
      <c r="N52" s="1193">
        <v>0</v>
      </c>
      <c r="O52" s="1193"/>
      <c r="P52" s="1193"/>
      <c r="Q52" s="1193">
        <v>0</v>
      </c>
      <c r="R52" s="1193"/>
      <c r="S52" s="1193"/>
      <c r="T52" s="1193"/>
      <c r="U52" s="1193">
        <v>0</v>
      </c>
      <c r="V52" s="1193">
        <v>0</v>
      </c>
      <c r="W52" s="1193">
        <v>0</v>
      </c>
      <c r="X52" s="1193"/>
      <c r="Y52" s="1193"/>
      <c r="Z52" s="1193">
        <v>0</v>
      </c>
      <c r="AA52" s="1193"/>
      <c r="AB52" s="1193"/>
      <c r="AC52" s="1193">
        <v>0</v>
      </c>
      <c r="AD52" s="1193"/>
      <c r="AE52" s="1193"/>
      <c r="AF52" s="1193"/>
      <c r="AG52" s="1193">
        <v>0</v>
      </c>
      <c r="AH52" s="1193"/>
      <c r="AI52" s="1193"/>
      <c r="AJ52" s="1193"/>
      <c r="AK52" s="1193"/>
      <c r="AL52" s="1193">
        <v>0</v>
      </c>
      <c r="AM52" s="1193"/>
      <c r="AN52" s="1193"/>
      <c r="AO52" s="1193"/>
      <c r="AP52" s="1193"/>
      <c r="AQ52" s="1193">
        <v>1389</v>
      </c>
      <c r="AR52" s="1193">
        <v>0</v>
      </c>
      <c r="AS52" s="1193">
        <v>1389</v>
      </c>
      <c r="AT52" s="1193">
        <v>1389</v>
      </c>
      <c r="AU52" s="1193"/>
      <c r="AV52" s="1193"/>
      <c r="AW52" s="1193"/>
      <c r="AX52" s="1193"/>
      <c r="AY52" s="1193">
        <v>3895358.71</v>
      </c>
      <c r="AZ52" s="1193">
        <v>0</v>
      </c>
      <c r="BA52" s="1193">
        <v>0</v>
      </c>
      <c r="BB52" s="1193"/>
      <c r="BC52" s="1193">
        <v>0</v>
      </c>
      <c r="BD52" s="1193">
        <v>3895358.71</v>
      </c>
      <c r="BE52" s="1193">
        <v>0</v>
      </c>
      <c r="BF52" s="1193"/>
      <c r="BG52" s="1193"/>
      <c r="BH52" s="1193"/>
      <c r="BI52" s="1193"/>
      <c r="BJ52" s="1193"/>
      <c r="BK52" s="1193"/>
      <c r="BL52" s="1193">
        <v>0</v>
      </c>
      <c r="BM52" s="1193">
        <v>0</v>
      </c>
      <c r="BN52" s="1193"/>
      <c r="BO52" s="1193"/>
      <c r="BP52" s="1193"/>
      <c r="BQ52" s="1193"/>
      <c r="BR52" s="1193"/>
      <c r="BS52" s="1193"/>
      <c r="BT52" s="1193">
        <v>0</v>
      </c>
      <c r="BU52" s="1193">
        <v>0</v>
      </c>
      <c r="BV52" s="1193"/>
      <c r="BW52" s="1193"/>
      <c r="BX52" s="1193"/>
      <c r="BY52" s="1193"/>
      <c r="BZ52" s="1193">
        <v>0</v>
      </c>
      <c r="CA52" s="1193"/>
      <c r="CB52" s="1193"/>
      <c r="CC52" s="1193"/>
      <c r="CD52" s="1193"/>
      <c r="CE52" s="1193"/>
      <c r="CF52" s="1193"/>
      <c r="CG52" s="1193"/>
      <c r="CH52" s="1193"/>
      <c r="CI52" s="1193"/>
      <c r="CJ52" s="1193"/>
      <c r="CK52" s="1193"/>
      <c r="CL52" s="1193"/>
      <c r="CM52" s="1193"/>
      <c r="CN52" s="1193">
        <v>0</v>
      </c>
      <c r="CO52" s="1193">
        <v>0</v>
      </c>
      <c r="CP52" s="1193"/>
      <c r="CQ52" s="1193"/>
      <c r="CR52" s="1193"/>
      <c r="CS52" s="1193"/>
      <c r="CT52" s="1193"/>
      <c r="CU52" s="1193">
        <v>0</v>
      </c>
      <c r="CV52" s="1193"/>
      <c r="CW52" s="1193"/>
      <c r="CX52" s="1193"/>
      <c r="CY52" s="1193"/>
      <c r="CZ52" s="1193"/>
      <c r="DA52" s="1193"/>
      <c r="DB52" s="1193">
        <v>0</v>
      </c>
      <c r="DC52" s="1193"/>
      <c r="DD52" s="1193"/>
      <c r="DE52" s="1193"/>
      <c r="DF52" s="1193">
        <v>45443338</v>
      </c>
      <c r="DG52" s="1193">
        <v>0</v>
      </c>
      <c r="DH52" s="1193">
        <v>0</v>
      </c>
      <c r="DI52" s="1193"/>
      <c r="DJ52" s="1193"/>
      <c r="DK52" s="1193">
        <v>0</v>
      </c>
      <c r="DL52" s="1193"/>
      <c r="DM52" s="1193"/>
      <c r="DN52" s="1193">
        <v>0</v>
      </c>
      <c r="DO52" s="1193"/>
      <c r="DP52" s="1193"/>
      <c r="DQ52" s="1193">
        <v>45443338</v>
      </c>
      <c r="DR52" s="1193">
        <v>1400224</v>
      </c>
      <c r="DS52" s="1193">
        <v>44043114</v>
      </c>
      <c r="DT52" s="1193"/>
      <c r="DU52" s="1193"/>
      <c r="DV52" s="1193">
        <v>0</v>
      </c>
      <c r="DW52" s="1193"/>
      <c r="DX52" s="1193"/>
      <c r="DY52" s="1193"/>
      <c r="DZ52" s="1193">
        <v>0</v>
      </c>
      <c r="EA52" s="1193">
        <v>0</v>
      </c>
      <c r="EB52" s="1193"/>
      <c r="EC52" s="1193"/>
      <c r="ED52" s="1193">
        <v>0</v>
      </c>
      <c r="EE52" s="1193"/>
      <c r="EF52" s="1193"/>
      <c r="EG52" s="1193">
        <v>0</v>
      </c>
      <c r="EH52" s="1193"/>
      <c r="EI52" s="1193"/>
      <c r="EJ52" s="1193"/>
      <c r="EK52" s="1193">
        <v>0</v>
      </c>
      <c r="EL52" s="1193"/>
      <c r="EM52" s="1193">
        <v>0</v>
      </c>
      <c r="EN52" s="1193"/>
      <c r="EO52" s="1193"/>
      <c r="EP52" s="1193"/>
      <c r="EQ52" s="1193">
        <v>0</v>
      </c>
      <c r="ER52" s="1193"/>
      <c r="ES52" s="1193"/>
      <c r="ET52" s="1193"/>
      <c r="EU52" s="1193">
        <v>0</v>
      </c>
      <c r="EV52" s="1193"/>
      <c r="EW52" s="1193"/>
      <c r="EX52" s="1193"/>
      <c r="EY52" s="1193"/>
      <c r="EZ52" s="1193">
        <v>0</v>
      </c>
      <c r="FA52" s="1193"/>
      <c r="FB52" s="1193">
        <v>0</v>
      </c>
      <c r="FC52" s="1193"/>
      <c r="FD52" s="1193"/>
      <c r="FE52" s="1193"/>
      <c r="FF52" s="1193">
        <v>0</v>
      </c>
      <c r="FG52" s="1193"/>
      <c r="FH52" s="1193"/>
      <c r="FI52" s="1193"/>
      <c r="FJ52" s="1193">
        <v>0</v>
      </c>
      <c r="FK52" s="1193"/>
      <c r="FL52" s="1193"/>
      <c r="FM52" s="1193"/>
      <c r="FN52" s="1193"/>
      <c r="FO52" s="1193">
        <v>0</v>
      </c>
      <c r="FP52" s="1193"/>
      <c r="FQ52" s="1193"/>
      <c r="FR52" s="1193"/>
      <c r="FS52" s="1193"/>
      <c r="FT52" s="1193"/>
      <c r="FU52" s="1193"/>
      <c r="FV52" s="1193"/>
      <c r="FW52" s="1193">
        <v>17774894.855333336</v>
      </c>
      <c r="FX52" s="1193">
        <v>17725469.400000002</v>
      </c>
      <c r="FY52" s="1193">
        <v>45573.825333332847</v>
      </c>
      <c r="FZ52" s="1193">
        <v>3851.63</v>
      </c>
      <c r="GA52" s="1193"/>
      <c r="GB52" s="1193">
        <v>3800538.857915001</v>
      </c>
      <c r="GC52" s="1193"/>
      <c r="GD52" s="1193"/>
      <c r="GE52" s="1193"/>
      <c r="GF52" s="1193">
        <v>73999102.813248336</v>
      </c>
    </row>
    <row r="53" spans="2:190">
      <c r="B53" s="1349">
        <v>43313</v>
      </c>
      <c r="C53" s="1193">
        <v>0</v>
      </c>
      <c r="D53" s="1193"/>
      <c r="E53" s="1193">
        <v>3069724</v>
      </c>
      <c r="F53" s="1193"/>
      <c r="G53" s="1193">
        <v>3069724</v>
      </c>
      <c r="H53" s="1193"/>
      <c r="I53" s="1193"/>
      <c r="J53" s="1193">
        <v>73740.390000000014</v>
      </c>
      <c r="K53" s="1193">
        <v>73740.390000000014</v>
      </c>
      <c r="L53" s="1193">
        <v>73740.390000000014</v>
      </c>
      <c r="M53" s="1193"/>
      <c r="N53" s="1193">
        <v>0</v>
      </c>
      <c r="O53" s="1193"/>
      <c r="P53" s="1193"/>
      <c r="Q53" s="1193">
        <v>0</v>
      </c>
      <c r="R53" s="1193"/>
      <c r="S53" s="1193"/>
      <c r="T53" s="1193"/>
      <c r="U53" s="1193">
        <v>0</v>
      </c>
      <c r="V53" s="1193">
        <v>0</v>
      </c>
      <c r="W53" s="1193">
        <v>0</v>
      </c>
      <c r="X53" s="1193"/>
      <c r="Y53" s="1193"/>
      <c r="Z53" s="1193">
        <v>0</v>
      </c>
      <c r="AA53" s="1193"/>
      <c r="AB53" s="1193"/>
      <c r="AC53" s="1193">
        <v>0</v>
      </c>
      <c r="AD53" s="1193"/>
      <c r="AE53" s="1193"/>
      <c r="AF53" s="1193"/>
      <c r="AG53" s="1193">
        <v>0</v>
      </c>
      <c r="AH53" s="1193"/>
      <c r="AI53" s="1193"/>
      <c r="AJ53" s="1193"/>
      <c r="AK53" s="1193"/>
      <c r="AL53" s="1193">
        <v>0</v>
      </c>
      <c r="AM53" s="1193"/>
      <c r="AN53" s="1193"/>
      <c r="AO53" s="1193"/>
      <c r="AP53" s="1193"/>
      <c r="AQ53" s="1193">
        <v>1389</v>
      </c>
      <c r="AR53" s="1193">
        <v>0</v>
      </c>
      <c r="AS53" s="1193">
        <v>1389</v>
      </c>
      <c r="AT53" s="1193">
        <v>1389</v>
      </c>
      <c r="AU53" s="1193"/>
      <c r="AV53" s="1193"/>
      <c r="AW53" s="1193"/>
      <c r="AX53" s="1193"/>
      <c r="AY53" s="1193">
        <v>3895358.71</v>
      </c>
      <c r="AZ53" s="1193">
        <v>0</v>
      </c>
      <c r="BA53" s="1193">
        <v>0</v>
      </c>
      <c r="BB53" s="1193"/>
      <c r="BC53" s="1193">
        <v>0</v>
      </c>
      <c r="BD53" s="1193">
        <v>3895358.71</v>
      </c>
      <c r="BE53" s="1193">
        <v>0</v>
      </c>
      <c r="BF53" s="1193"/>
      <c r="BG53" s="1193"/>
      <c r="BH53" s="1193"/>
      <c r="BI53" s="1193"/>
      <c r="BJ53" s="1193"/>
      <c r="BK53" s="1193"/>
      <c r="BL53" s="1193">
        <v>0</v>
      </c>
      <c r="BM53" s="1193">
        <v>0</v>
      </c>
      <c r="BN53" s="1193"/>
      <c r="BO53" s="1193"/>
      <c r="BP53" s="1193"/>
      <c r="BQ53" s="1193"/>
      <c r="BR53" s="1193"/>
      <c r="BS53" s="1193"/>
      <c r="BT53" s="1193">
        <v>0</v>
      </c>
      <c r="BU53" s="1193">
        <v>0</v>
      </c>
      <c r="BV53" s="1193"/>
      <c r="BW53" s="1193"/>
      <c r="BX53" s="1193"/>
      <c r="BY53" s="1193"/>
      <c r="BZ53" s="1193">
        <v>0</v>
      </c>
      <c r="CA53" s="1193"/>
      <c r="CB53" s="1193"/>
      <c r="CC53" s="1193"/>
      <c r="CD53" s="1193"/>
      <c r="CE53" s="1193"/>
      <c r="CF53" s="1193"/>
      <c r="CG53" s="1193"/>
      <c r="CH53" s="1193"/>
      <c r="CI53" s="1193"/>
      <c r="CJ53" s="1193"/>
      <c r="CK53" s="1193"/>
      <c r="CL53" s="1193"/>
      <c r="CM53" s="1193"/>
      <c r="CN53" s="1193">
        <v>0</v>
      </c>
      <c r="CO53" s="1193">
        <v>0</v>
      </c>
      <c r="CP53" s="1193"/>
      <c r="CQ53" s="1193"/>
      <c r="CR53" s="1193"/>
      <c r="CS53" s="1193"/>
      <c r="CT53" s="1193"/>
      <c r="CU53" s="1193">
        <v>0</v>
      </c>
      <c r="CV53" s="1193"/>
      <c r="CW53" s="1193"/>
      <c r="CX53" s="1193"/>
      <c r="CY53" s="1193"/>
      <c r="CZ53" s="1193"/>
      <c r="DA53" s="1193"/>
      <c r="DB53" s="1193">
        <v>0</v>
      </c>
      <c r="DC53" s="1193"/>
      <c r="DD53" s="1193"/>
      <c r="DE53" s="1193"/>
      <c r="DF53" s="1193">
        <v>45681287</v>
      </c>
      <c r="DG53" s="1193">
        <v>0</v>
      </c>
      <c r="DH53" s="1193">
        <v>0</v>
      </c>
      <c r="DI53" s="1193"/>
      <c r="DJ53" s="1193"/>
      <c r="DK53" s="1193">
        <v>0</v>
      </c>
      <c r="DL53" s="1193"/>
      <c r="DM53" s="1193"/>
      <c r="DN53" s="1193">
        <v>0</v>
      </c>
      <c r="DO53" s="1193"/>
      <c r="DP53" s="1193"/>
      <c r="DQ53" s="1193">
        <v>45681287</v>
      </c>
      <c r="DR53" s="1193">
        <v>1407556</v>
      </c>
      <c r="DS53" s="1193">
        <v>44273731</v>
      </c>
      <c r="DT53" s="1193"/>
      <c r="DU53" s="1193"/>
      <c r="DV53" s="1193">
        <v>0</v>
      </c>
      <c r="DW53" s="1193"/>
      <c r="DX53" s="1193"/>
      <c r="DY53" s="1193"/>
      <c r="DZ53" s="1193">
        <v>0</v>
      </c>
      <c r="EA53" s="1193">
        <v>0</v>
      </c>
      <c r="EB53" s="1193"/>
      <c r="EC53" s="1193"/>
      <c r="ED53" s="1193">
        <v>0</v>
      </c>
      <c r="EE53" s="1193"/>
      <c r="EF53" s="1193"/>
      <c r="EG53" s="1193">
        <v>0</v>
      </c>
      <c r="EH53" s="1193"/>
      <c r="EI53" s="1193"/>
      <c r="EJ53" s="1193"/>
      <c r="EK53" s="1193">
        <v>0</v>
      </c>
      <c r="EL53" s="1193"/>
      <c r="EM53" s="1193">
        <v>0</v>
      </c>
      <c r="EN53" s="1193"/>
      <c r="EO53" s="1193"/>
      <c r="EP53" s="1193"/>
      <c r="EQ53" s="1193">
        <v>0</v>
      </c>
      <c r="ER53" s="1193"/>
      <c r="ES53" s="1193"/>
      <c r="ET53" s="1193"/>
      <c r="EU53" s="1193">
        <v>0</v>
      </c>
      <c r="EV53" s="1193"/>
      <c r="EW53" s="1193"/>
      <c r="EX53" s="1193"/>
      <c r="EY53" s="1193"/>
      <c r="EZ53" s="1193">
        <v>0</v>
      </c>
      <c r="FA53" s="1193"/>
      <c r="FB53" s="1193">
        <v>0</v>
      </c>
      <c r="FC53" s="1193"/>
      <c r="FD53" s="1193"/>
      <c r="FE53" s="1193"/>
      <c r="FF53" s="1193">
        <v>0</v>
      </c>
      <c r="FG53" s="1193"/>
      <c r="FH53" s="1193"/>
      <c r="FI53" s="1193"/>
      <c r="FJ53" s="1193">
        <v>0</v>
      </c>
      <c r="FK53" s="1193"/>
      <c r="FL53" s="1193"/>
      <c r="FM53" s="1193"/>
      <c r="FN53" s="1193"/>
      <c r="FO53" s="1193">
        <v>0</v>
      </c>
      <c r="FP53" s="1193"/>
      <c r="FQ53" s="1193"/>
      <c r="FR53" s="1193"/>
      <c r="FS53" s="1193"/>
      <c r="FT53" s="1193"/>
      <c r="FU53" s="1193"/>
      <c r="FV53" s="1193"/>
      <c r="FW53" s="1193">
        <v>17770895.400000002</v>
      </c>
      <c r="FX53" s="1193">
        <v>17725469.400000002</v>
      </c>
      <c r="FY53" s="1193">
        <v>44446</v>
      </c>
      <c r="FZ53" s="1193">
        <v>980</v>
      </c>
      <c r="GA53" s="1193"/>
      <c r="GB53" s="1193">
        <v>3492802</v>
      </c>
      <c r="GC53" s="1193"/>
      <c r="GD53" s="1193"/>
      <c r="GE53" s="1193"/>
      <c r="GF53" s="1193">
        <v>73985196.5</v>
      </c>
    </row>
    <row r="54" spans="2:190">
      <c r="B54" s="1349">
        <v>43344</v>
      </c>
      <c r="C54" s="1193">
        <v>0</v>
      </c>
      <c r="D54" s="1193"/>
      <c r="E54" s="1193">
        <v>3103726.06</v>
      </c>
      <c r="F54" s="1193"/>
      <c r="G54" s="1193">
        <v>3103726.06</v>
      </c>
      <c r="H54" s="1193"/>
      <c r="I54" s="1193"/>
      <c r="J54" s="1193">
        <v>73740.390000000014</v>
      </c>
      <c r="K54" s="1193">
        <v>73740.390000000014</v>
      </c>
      <c r="L54" s="1193">
        <v>73740.390000000014</v>
      </c>
      <c r="M54" s="1193"/>
      <c r="N54" s="1193">
        <v>0</v>
      </c>
      <c r="O54" s="1193"/>
      <c r="P54" s="1193"/>
      <c r="Q54" s="1193">
        <v>0</v>
      </c>
      <c r="R54" s="1193"/>
      <c r="S54" s="1193"/>
      <c r="T54" s="1193"/>
      <c r="U54" s="1193">
        <v>0</v>
      </c>
      <c r="V54" s="1193">
        <v>0</v>
      </c>
      <c r="W54" s="1193">
        <v>0</v>
      </c>
      <c r="X54" s="1193"/>
      <c r="Y54" s="1193"/>
      <c r="Z54" s="1193">
        <v>0</v>
      </c>
      <c r="AA54" s="1193"/>
      <c r="AB54" s="1193"/>
      <c r="AC54" s="1193">
        <v>0</v>
      </c>
      <c r="AD54" s="1193"/>
      <c r="AE54" s="1193"/>
      <c r="AF54" s="1193"/>
      <c r="AG54" s="1193">
        <v>0</v>
      </c>
      <c r="AH54" s="1193"/>
      <c r="AI54" s="1193"/>
      <c r="AJ54" s="1193"/>
      <c r="AK54" s="1193"/>
      <c r="AL54" s="1193">
        <v>0</v>
      </c>
      <c r="AM54" s="1193"/>
      <c r="AN54" s="1193"/>
      <c r="AO54" s="1193"/>
      <c r="AP54" s="1193"/>
      <c r="AQ54" s="1193">
        <v>1389</v>
      </c>
      <c r="AR54" s="1193">
        <v>0</v>
      </c>
      <c r="AS54" s="1193">
        <v>1389</v>
      </c>
      <c r="AT54" s="1193">
        <v>1389</v>
      </c>
      <c r="AU54" s="1193"/>
      <c r="AV54" s="1193"/>
      <c r="AW54" s="1193"/>
      <c r="AX54" s="1193"/>
      <c r="AY54" s="1193">
        <v>3895358.71</v>
      </c>
      <c r="AZ54" s="1193">
        <v>0</v>
      </c>
      <c r="BA54" s="1193">
        <v>0</v>
      </c>
      <c r="BB54" s="1193"/>
      <c r="BC54" s="1193">
        <v>0</v>
      </c>
      <c r="BD54" s="1193">
        <v>3895358.71</v>
      </c>
      <c r="BE54" s="1193">
        <v>0</v>
      </c>
      <c r="BF54" s="1193"/>
      <c r="BG54" s="1193"/>
      <c r="BH54" s="1193"/>
      <c r="BI54" s="1193"/>
      <c r="BJ54" s="1193"/>
      <c r="BK54" s="1193"/>
      <c r="BL54" s="1193">
        <v>0</v>
      </c>
      <c r="BM54" s="1193">
        <v>0</v>
      </c>
      <c r="BN54" s="1193"/>
      <c r="BO54" s="1193"/>
      <c r="BP54" s="1193"/>
      <c r="BQ54" s="1193"/>
      <c r="BR54" s="1193"/>
      <c r="BS54" s="1193"/>
      <c r="BT54" s="1193">
        <v>0</v>
      </c>
      <c r="BU54" s="1193">
        <v>0</v>
      </c>
      <c r="BV54" s="1193"/>
      <c r="BW54" s="1193"/>
      <c r="BX54" s="1193"/>
      <c r="BY54" s="1193"/>
      <c r="BZ54" s="1193">
        <v>0</v>
      </c>
      <c r="CA54" s="1193"/>
      <c r="CB54" s="1193"/>
      <c r="CC54" s="1193"/>
      <c r="CD54" s="1193"/>
      <c r="CE54" s="1193"/>
      <c r="CF54" s="1193"/>
      <c r="CG54" s="1193"/>
      <c r="CH54" s="1193"/>
      <c r="CI54" s="1193"/>
      <c r="CJ54" s="1193"/>
      <c r="CK54" s="1193"/>
      <c r="CL54" s="1193"/>
      <c r="CM54" s="1193"/>
      <c r="CN54" s="1193">
        <v>0</v>
      </c>
      <c r="CO54" s="1193">
        <v>0</v>
      </c>
      <c r="CP54" s="1193"/>
      <c r="CQ54" s="1193"/>
      <c r="CR54" s="1193"/>
      <c r="CS54" s="1193"/>
      <c r="CT54" s="1193"/>
      <c r="CU54" s="1193">
        <v>0</v>
      </c>
      <c r="CV54" s="1193"/>
      <c r="CW54" s="1193"/>
      <c r="CX54" s="1193"/>
      <c r="CY54" s="1193"/>
      <c r="CZ54" s="1193"/>
      <c r="DA54" s="1193"/>
      <c r="DB54" s="1193">
        <v>0</v>
      </c>
      <c r="DC54" s="1193"/>
      <c r="DD54" s="1193"/>
      <c r="DE54" s="1193"/>
      <c r="DF54" s="1193">
        <v>45804864.610000007</v>
      </c>
      <c r="DG54" s="1193">
        <v>0</v>
      </c>
      <c r="DH54" s="1193">
        <v>0</v>
      </c>
      <c r="DI54" s="1193"/>
      <c r="DJ54" s="1193"/>
      <c r="DK54" s="1193">
        <v>0</v>
      </c>
      <c r="DL54" s="1193"/>
      <c r="DM54" s="1193"/>
      <c r="DN54" s="1193">
        <v>0</v>
      </c>
      <c r="DO54" s="1193"/>
      <c r="DP54" s="1193"/>
      <c r="DQ54" s="1193">
        <v>45804864.610000007</v>
      </c>
      <c r="DR54" s="1193">
        <v>1411363.6390800751</v>
      </c>
      <c r="DS54" s="1193">
        <v>44393500.970919929</v>
      </c>
      <c r="DT54" s="1193"/>
      <c r="DU54" s="1193"/>
      <c r="DV54" s="1193">
        <v>0</v>
      </c>
      <c r="DW54" s="1193"/>
      <c r="DX54" s="1193"/>
      <c r="DY54" s="1193"/>
      <c r="DZ54" s="1193">
        <v>0</v>
      </c>
      <c r="EA54" s="1193">
        <v>0</v>
      </c>
      <c r="EB54" s="1193"/>
      <c r="EC54" s="1193"/>
      <c r="ED54" s="1193">
        <v>0</v>
      </c>
      <c r="EE54" s="1193"/>
      <c r="EF54" s="1193"/>
      <c r="EG54" s="1193">
        <v>0</v>
      </c>
      <c r="EH54" s="1193"/>
      <c r="EI54" s="1193"/>
      <c r="EJ54" s="1193"/>
      <c r="EK54" s="1193">
        <v>0</v>
      </c>
      <c r="EL54" s="1193"/>
      <c r="EM54" s="1193">
        <v>0</v>
      </c>
      <c r="EN54" s="1193"/>
      <c r="EO54" s="1193"/>
      <c r="EP54" s="1193"/>
      <c r="EQ54" s="1193">
        <v>0</v>
      </c>
      <c r="ER54" s="1193"/>
      <c r="ES54" s="1193"/>
      <c r="ET54" s="1193"/>
      <c r="EU54" s="1193">
        <v>0</v>
      </c>
      <c r="EV54" s="1193"/>
      <c r="EW54" s="1193"/>
      <c r="EX54" s="1193"/>
      <c r="EY54" s="1193"/>
      <c r="EZ54" s="1193">
        <v>0</v>
      </c>
      <c r="FA54" s="1193"/>
      <c r="FB54" s="1193">
        <v>0</v>
      </c>
      <c r="FC54" s="1193"/>
      <c r="FD54" s="1193"/>
      <c r="FE54" s="1193"/>
      <c r="FF54" s="1193">
        <v>0</v>
      </c>
      <c r="FG54" s="1193"/>
      <c r="FH54" s="1193"/>
      <c r="FI54" s="1193"/>
      <c r="FJ54" s="1193">
        <v>0</v>
      </c>
      <c r="FK54" s="1193"/>
      <c r="FL54" s="1193"/>
      <c r="FM54" s="1193"/>
      <c r="FN54" s="1193"/>
      <c r="FO54" s="1193">
        <v>0</v>
      </c>
      <c r="FP54" s="1193"/>
      <c r="FQ54" s="1193"/>
      <c r="FR54" s="1193"/>
      <c r="FS54" s="1193"/>
      <c r="FT54" s="1193"/>
      <c r="FU54" s="1193"/>
      <c r="FV54" s="1193"/>
      <c r="FW54" s="1193">
        <v>17725468.400000002</v>
      </c>
      <c r="FX54" s="1193">
        <v>17725469.400000002</v>
      </c>
      <c r="FY54" s="1193">
        <v>-1</v>
      </c>
      <c r="FZ54" s="1193">
        <v>0</v>
      </c>
      <c r="GA54" s="1193"/>
      <c r="GB54" s="1193">
        <v>3492801.8579150005</v>
      </c>
      <c r="GC54" s="1193"/>
      <c r="GD54" s="1193"/>
      <c r="GE54" s="1193"/>
      <c r="GF54" s="1193">
        <v>74097349.027915016</v>
      </c>
    </row>
    <row r="55" spans="2:190" s="1" customFormat="1" ht="15">
      <c r="B55" s="1396">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6">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6">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6">
        <v>43466</v>
      </c>
      <c r="C60" s="1352">
        <v>0</v>
      </c>
      <c r="D60" s="1352"/>
      <c r="E60" s="1352">
        <v>2776259.45</v>
      </c>
      <c r="F60" s="1352"/>
      <c r="G60" s="1352">
        <v>2776259.45</v>
      </c>
      <c r="H60" s="1352"/>
      <c r="I60" s="1352"/>
      <c r="J60" s="1352">
        <v>80412.850000000006</v>
      </c>
      <c r="K60" s="1352">
        <v>80412.850000000006</v>
      </c>
      <c r="L60" s="1352">
        <v>80412.850000000006</v>
      </c>
      <c r="M60" s="1352"/>
      <c r="N60" s="1352">
        <v>0</v>
      </c>
      <c r="O60" s="1352"/>
      <c r="P60" s="1352"/>
      <c r="Q60" s="1352">
        <v>0</v>
      </c>
      <c r="R60" s="1352"/>
      <c r="S60" s="1352"/>
      <c r="T60" s="1352"/>
      <c r="U60" s="1352">
        <v>0</v>
      </c>
      <c r="V60" s="1352">
        <v>0</v>
      </c>
      <c r="W60" s="1352">
        <v>0</v>
      </c>
      <c r="X60" s="1352"/>
      <c r="Y60" s="1352"/>
      <c r="Z60" s="1352">
        <v>0</v>
      </c>
      <c r="AA60" s="1352"/>
      <c r="AB60" s="1352"/>
      <c r="AC60" s="1352">
        <v>0</v>
      </c>
      <c r="AD60" s="1352"/>
      <c r="AE60" s="1352"/>
      <c r="AF60" s="1352"/>
      <c r="AG60" s="1352">
        <v>0</v>
      </c>
      <c r="AH60" s="1352"/>
      <c r="AI60" s="1352"/>
      <c r="AJ60" s="1352"/>
      <c r="AK60" s="1352"/>
      <c r="AL60" s="1352">
        <v>0</v>
      </c>
      <c r="AM60" s="1352"/>
      <c r="AN60" s="1352"/>
      <c r="AO60" s="1352"/>
      <c r="AP60" s="1352"/>
      <c r="AQ60" s="1352">
        <v>1389</v>
      </c>
      <c r="AR60" s="1352">
        <v>0</v>
      </c>
      <c r="AS60" s="1352">
        <v>1389</v>
      </c>
      <c r="AT60" s="1352">
        <v>1389</v>
      </c>
      <c r="AU60" s="1352"/>
      <c r="AV60" s="1352"/>
      <c r="AW60" s="1352"/>
      <c r="AX60" s="1352"/>
      <c r="AY60" s="1352">
        <v>3895358.7</v>
      </c>
      <c r="AZ60" s="1352">
        <v>0</v>
      </c>
      <c r="BA60" s="1352">
        <v>0</v>
      </c>
      <c r="BB60" s="1352"/>
      <c r="BC60" s="1352">
        <v>0</v>
      </c>
      <c r="BD60" s="1352">
        <v>3895358.7</v>
      </c>
      <c r="BE60" s="1352">
        <v>0</v>
      </c>
      <c r="BF60" s="1352"/>
      <c r="BG60" s="1352"/>
      <c r="BH60" s="1352"/>
      <c r="BI60" s="1352"/>
      <c r="BJ60" s="1352"/>
      <c r="BK60" s="1352"/>
      <c r="BL60" s="1352">
        <v>0</v>
      </c>
      <c r="BM60" s="1352">
        <v>0</v>
      </c>
      <c r="BN60" s="1352"/>
      <c r="BO60" s="1352"/>
      <c r="BP60" s="1352"/>
      <c r="BQ60" s="1352"/>
      <c r="BR60" s="1352"/>
      <c r="BS60" s="1352"/>
      <c r="BT60" s="1352">
        <v>0</v>
      </c>
      <c r="BU60" s="1352">
        <v>0</v>
      </c>
      <c r="BV60" s="1352"/>
      <c r="BW60" s="1352"/>
      <c r="BX60" s="1352"/>
      <c r="BY60" s="1352"/>
      <c r="BZ60" s="1352">
        <v>0</v>
      </c>
      <c r="CA60" s="1352"/>
      <c r="CB60" s="1352"/>
      <c r="CC60" s="1352"/>
      <c r="CD60" s="1352"/>
      <c r="CE60" s="1352"/>
      <c r="CF60" s="1352"/>
      <c r="CG60" s="1352"/>
      <c r="CH60" s="1352"/>
      <c r="CI60" s="1352"/>
      <c r="CJ60" s="1352"/>
      <c r="CK60" s="1352"/>
      <c r="CL60" s="1352"/>
      <c r="CM60" s="1352"/>
      <c r="CN60" s="1352">
        <v>0</v>
      </c>
      <c r="CO60" s="1352">
        <v>0</v>
      </c>
      <c r="CP60" s="1352"/>
      <c r="CQ60" s="1352"/>
      <c r="CR60" s="1352"/>
      <c r="CS60" s="1352"/>
      <c r="CT60" s="1352"/>
      <c r="CU60" s="1352">
        <v>0</v>
      </c>
      <c r="CV60" s="1352"/>
      <c r="CW60" s="1352"/>
      <c r="CX60" s="1352"/>
      <c r="CY60" s="1352"/>
      <c r="CZ60" s="1352"/>
      <c r="DA60" s="1352"/>
      <c r="DB60" s="1352">
        <v>0</v>
      </c>
      <c r="DC60" s="1352"/>
      <c r="DD60" s="1352"/>
      <c r="DE60" s="1352"/>
      <c r="DF60" s="1352">
        <v>48687285.489999995</v>
      </c>
      <c r="DG60" s="1352">
        <v>0</v>
      </c>
      <c r="DH60" s="1352">
        <v>0</v>
      </c>
      <c r="DI60" s="1352"/>
      <c r="DJ60" s="1352"/>
      <c r="DK60" s="1352">
        <v>0</v>
      </c>
      <c r="DL60" s="1352"/>
      <c r="DM60" s="1352"/>
      <c r="DN60" s="1352">
        <v>0</v>
      </c>
      <c r="DO60" s="1352"/>
      <c r="DP60" s="1352"/>
      <c r="DQ60" s="1352">
        <v>48687285.489999995</v>
      </c>
      <c r="DR60" s="1352">
        <v>1500178.3109974556</v>
      </c>
      <c r="DS60" s="1352">
        <v>47187107.179002538</v>
      </c>
      <c r="DT60" s="1352"/>
      <c r="DU60" s="1352"/>
      <c r="DV60" s="1352">
        <v>0</v>
      </c>
      <c r="DW60" s="1352"/>
      <c r="DX60" s="1352"/>
      <c r="DY60" s="1352"/>
      <c r="DZ60" s="1352">
        <v>0</v>
      </c>
      <c r="EA60" s="1352">
        <v>0</v>
      </c>
      <c r="EB60" s="1352"/>
      <c r="EC60" s="1352"/>
      <c r="ED60" s="1352">
        <v>0</v>
      </c>
      <c r="EE60" s="1352"/>
      <c r="EF60" s="1352"/>
      <c r="EG60" s="1352">
        <v>0</v>
      </c>
      <c r="EH60" s="1352"/>
      <c r="EI60" s="1352"/>
      <c r="EJ60" s="1352"/>
      <c r="EK60" s="1352">
        <v>0</v>
      </c>
      <c r="EL60" s="1352"/>
      <c r="EM60" s="1352">
        <v>0</v>
      </c>
      <c r="EN60" s="1352"/>
      <c r="EO60" s="1352"/>
      <c r="EP60" s="1352"/>
      <c r="EQ60" s="1352">
        <v>0</v>
      </c>
      <c r="ER60" s="1352"/>
      <c r="ES60" s="1352"/>
      <c r="ET60" s="1352"/>
      <c r="EU60" s="1352">
        <v>0</v>
      </c>
      <c r="EV60" s="1352"/>
      <c r="EW60" s="1352"/>
      <c r="EX60" s="1352"/>
      <c r="EY60" s="1352"/>
      <c r="EZ60" s="1352">
        <v>0</v>
      </c>
      <c r="FA60" s="1352"/>
      <c r="FB60" s="1352">
        <v>0</v>
      </c>
      <c r="FC60" s="1352"/>
      <c r="FD60" s="1352"/>
      <c r="FE60" s="1352"/>
      <c r="FF60" s="1352">
        <v>0</v>
      </c>
      <c r="FG60" s="1352"/>
      <c r="FH60" s="1352"/>
      <c r="FI60" s="1352"/>
      <c r="FJ60" s="1352">
        <v>0</v>
      </c>
      <c r="FK60" s="1352"/>
      <c r="FL60" s="1352"/>
      <c r="FM60" s="1352"/>
      <c r="FN60" s="1352"/>
      <c r="FO60" s="1352">
        <v>0</v>
      </c>
      <c r="FP60" s="1352"/>
      <c r="FQ60" s="1352"/>
      <c r="FR60" s="1352"/>
      <c r="FS60" s="1352"/>
      <c r="FT60" s="1352"/>
      <c r="FU60" s="1352"/>
      <c r="FV60" s="1352"/>
      <c r="FW60" s="1352">
        <v>18212852.990000002</v>
      </c>
      <c r="FX60" s="1352">
        <v>18212859.400000002</v>
      </c>
      <c r="FY60" s="1352">
        <v>-5.6900000004097819</v>
      </c>
      <c r="FZ60" s="1352">
        <v>-0.72000000003026798</v>
      </c>
      <c r="GA60" s="1352"/>
      <c r="GB60" s="1352">
        <v>8679306.4299999997</v>
      </c>
      <c r="GC60" s="1352"/>
      <c r="GD60" s="1352"/>
      <c r="GE60" s="1352"/>
      <c r="GF60" s="1352">
        <v>82332864.909999996</v>
      </c>
      <c r="GG60" s="1352"/>
      <c r="GH60" s="1352"/>
    </row>
    <row r="61" spans="2:190" ht="15.6">
      <c r="B61" s="1396">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6">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6">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6">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6">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6">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6">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6">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6">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6">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6">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6">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6">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6">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6">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6">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6">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6">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6">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6">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6">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6">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6">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6">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6">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6">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6">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6">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6">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6">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6">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6">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6">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6">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6">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6">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6">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6">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6">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6">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6">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6">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6">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6">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6">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6">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6">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6">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4" t="s">
        <v>1424</v>
      </c>
      <c r="B3" s="1194"/>
      <c r="C3" s="1194" t="s">
        <v>1426</v>
      </c>
      <c r="D3" s="1194" t="s">
        <v>1427</v>
      </c>
      <c r="E3" s="1194" t="s">
        <v>1568</v>
      </c>
      <c r="F3" s="1194" t="s">
        <v>1569</v>
      </c>
      <c r="G3" s="1194" t="s">
        <v>1570</v>
      </c>
      <c r="H3" s="1194" t="s">
        <v>1571</v>
      </c>
      <c r="I3" s="1194" t="s">
        <v>1429</v>
      </c>
      <c r="J3" s="1194" t="s">
        <v>1430</v>
      </c>
      <c r="K3" s="1194" t="s">
        <v>1431</v>
      </c>
      <c r="L3" s="1194" t="s">
        <v>1432</v>
      </c>
      <c r="M3" s="1194" t="s">
        <v>1433</v>
      </c>
      <c r="N3" s="1194" t="s">
        <v>1434</v>
      </c>
      <c r="O3" s="1194" t="s">
        <v>1435</v>
      </c>
      <c r="P3" s="1194"/>
      <c r="Q3" s="1194" t="s">
        <v>1572</v>
      </c>
      <c r="R3" s="1194" t="s">
        <v>1427</v>
      </c>
      <c r="S3" s="1194" t="s">
        <v>1573</v>
      </c>
      <c r="T3" s="1194" t="s">
        <v>1574</v>
      </c>
      <c r="U3" s="1194" t="s">
        <v>1575</v>
      </c>
      <c r="V3" s="1194" t="s">
        <v>1576</v>
      </c>
      <c r="W3" s="1194" t="s">
        <v>1569</v>
      </c>
      <c r="X3" s="1194" t="s">
        <v>1577</v>
      </c>
      <c r="Y3" s="1194" t="s">
        <v>1578</v>
      </c>
      <c r="Z3" s="1194" t="s">
        <v>1579</v>
      </c>
      <c r="AA3" s="1194" t="s">
        <v>1570</v>
      </c>
      <c r="AB3" s="1194" t="s">
        <v>1580</v>
      </c>
      <c r="AC3" s="1194" t="s">
        <v>1581</v>
      </c>
      <c r="AD3" s="1194" t="s">
        <v>1582</v>
      </c>
      <c r="AE3" s="1194" t="s">
        <v>1428</v>
      </c>
      <c r="AF3" s="1194" t="s">
        <v>1440</v>
      </c>
      <c r="AG3" s="1194" t="s">
        <v>1441</v>
      </c>
      <c r="AH3" s="1194" t="s">
        <v>1442</v>
      </c>
      <c r="AI3" s="1194" t="s">
        <v>1429</v>
      </c>
      <c r="AJ3" s="1194" t="s">
        <v>1555</v>
      </c>
      <c r="AK3" s="1194" t="s">
        <v>1556</v>
      </c>
      <c r="AL3" s="1194" t="s">
        <v>1557</v>
      </c>
      <c r="AM3" s="1194" t="s">
        <v>1430</v>
      </c>
      <c r="AN3" s="1194" t="s">
        <v>1555</v>
      </c>
      <c r="AO3" s="1194" t="s">
        <v>1556</v>
      </c>
      <c r="AP3" s="1194" t="s">
        <v>1557</v>
      </c>
      <c r="AQ3" s="1194" t="s">
        <v>1431</v>
      </c>
      <c r="AR3" s="1194" t="s">
        <v>1555</v>
      </c>
      <c r="AS3" s="1194" t="s">
        <v>1556</v>
      </c>
      <c r="AT3" s="1194" t="s">
        <v>1557</v>
      </c>
      <c r="AU3" s="1194" t="s">
        <v>1432</v>
      </c>
      <c r="AV3" s="1194" t="s">
        <v>1555</v>
      </c>
      <c r="AW3" s="1194" t="s">
        <v>1556</v>
      </c>
      <c r="AX3" s="1194" t="s">
        <v>1557</v>
      </c>
      <c r="AY3" s="1194" t="s">
        <v>1443</v>
      </c>
      <c r="AZ3" s="1194" t="s">
        <v>1555</v>
      </c>
      <c r="BA3" s="1194" t="s">
        <v>1556</v>
      </c>
      <c r="BB3" s="1194" t="s">
        <v>1557</v>
      </c>
      <c r="BC3" s="1194" t="s">
        <v>1444</v>
      </c>
      <c r="BD3" s="1194" t="s">
        <v>1555</v>
      </c>
      <c r="BE3" s="1194" t="s">
        <v>1556</v>
      </c>
      <c r="BF3" s="1194" t="s">
        <v>1557</v>
      </c>
      <c r="BG3" s="1194" t="s">
        <v>1445</v>
      </c>
      <c r="BH3" s="1194" t="s">
        <v>1555</v>
      </c>
      <c r="BI3" s="1194" t="s">
        <v>1556</v>
      </c>
      <c r="BJ3" s="1194" t="s">
        <v>1557</v>
      </c>
      <c r="BK3" s="1194"/>
      <c r="BL3" s="1194" t="s">
        <v>1583</v>
      </c>
      <c r="BM3" s="1194" t="s">
        <v>1436</v>
      </c>
      <c r="BN3" s="1194" t="s">
        <v>1446</v>
      </c>
      <c r="BO3" s="1194" t="s">
        <v>1365</v>
      </c>
      <c r="BP3" s="1194" t="s">
        <v>1437</v>
      </c>
      <c r="BQ3" s="1194" t="s">
        <v>1438</v>
      </c>
      <c r="BR3" s="1194" t="s">
        <v>1439</v>
      </c>
      <c r="BS3" s="1194"/>
      <c r="BT3" s="1194" t="s">
        <v>1447</v>
      </c>
      <c r="BU3" s="1194" t="s">
        <v>1446</v>
      </c>
      <c r="BV3" s="1194" t="s">
        <v>1365</v>
      </c>
      <c r="BW3" s="1194" t="s">
        <v>1437</v>
      </c>
      <c r="BX3" s="1194" t="s">
        <v>1438</v>
      </c>
      <c r="BY3" s="1194" t="s">
        <v>1439</v>
      </c>
      <c r="BZ3" s="1194"/>
      <c r="CA3" s="1194" t="s">
        <v>1448</v>
      </c>
      <c r="CB3" s="1194" t="s">
        <v>1446</v>
      </c>
      <c r="CC3" s="1194" t="s">
        <v>1365</v>
      </c>
      <c r="CD3" s="1194" t="s">
        <v>1437</v>
      </c>
      <c r="CE3" s="1194" t="s">
        <v>1438</v>
      </c>
      <c r="CF3" s="1194" t="s">
        <v>1439</v>
      </c>
      <c r="CG3" s="1194"/>
      <c r="CH3" s="1194"/>
      <c r="CI3" s="1194" t="s">
        <v>1584</v>
      </c>
      <c r="CJ3" s="1194" t="s">
        <v>1585</v>
      </c>
      <c r="CK3" s="1194" t="s">
        <v>1555</v>
      </c>
      <c r="CL3" s="1194" t="s">
        <v>1556</v>
      </c>
      <c r="CM3" s="1194" t="s">
        <v>1557</v>
      </c>
      <c r="CN3" s="1194"/>
      <c r="CO3" s="1194" t="s">
        <v>1586</v>
      </c>
      <c r="CP3" s="1194" t="s">
        <v>1587</v>
      </c>
      <c r="CQ3" s="1194" t="s">
        <v>1588</v>
      </c>
      <c r="CR3" s="1194" t="s">
        <v>1589</v>
      </c>
      <c r="CS3" s="1194"/>
      <c r="CT3" s="1194" t="s">
        <v>1590</v>
      </c>
      <c r="CU3" s="1194" t="s">
        <v>1591</v>
      </c>
      <c r="CV3" s="1194" t="s">
        <v>1364</v>
      </c>
      <c r="CW3" s="1194" t="s">
        <v>1365</v>
      </c>
      <c r="CX3" s="1194" t="s">
        <v>1366</v>
      </c>
      <c r="CY3" s="1194" t="s">
        <v>1364</v>
      </c>
      <c r="CZ3" s="1194" t="s">
        <v>1365</v>
      </c>
      <c r="DA3" s="1194" t="s">
        <v>1367</v>
      </c>
      <c r="DB3" s="1194" t="s">
        <v>1364</v>
      </c>
      <c r="DC3" s="1194" t="s">
        <v>1365</v>
      </c>
      <c r="DD3" s="1194"/>
      <c r="DE3" s="1194" t="s">
        <v>1592</v>
      </c>
      <c r="DF3" s="1194" t="s">
        <v>1593</v>
      </c>
      <c r="DG3" s="1194" t="s">
        <v>1364</v>
      </c>
      <c r="DH3" s="1194" t="s">
        <v>1365</v>
      </c>
      <c r="DI3" s="1194" t="s">
        <v>1369</v>
      </c>
      <c r="DJ3" s="1194" t="s">
        <v>1364</v>
      </c>
      <c r="DK3" s="1194" t="s">
        <v>1365</v>
      </c>
      <c r="DL3" s="1194" t="s">
        <v>1370</v>
      </c>
      <c r="DM3" s="1194" t="s">
        <v>1364</v>
      </c>
      <c r="DN3" s="1194" t="s">
        <v>1365</v>
      </c>
      <c r="DO3" s="1194"/>
      <c r="DP3" s="1194" t="s">
        <v>1594</v>
      </c>
      <c r="DQ3" s="1194"/>
      <c r="DR3" s="1194" t="s">
        <v>1595</v>
      </c>
      <c r="DS3" s="1194" t="s">
        <v>1451</v>
      </c>
      <c r="DT3" s="1194" t="s">
        <v>1452</v>
      </c>
      <c r="DU3" s="1194" t="s">
        <v>1364</v>
      </c>
      <c r="DV3" s="1194" t="s">
        <v>1365</v>
      </c>
      <c r="DW3" s="1194" t="s">
        <v>1453</v>
      </c>
      <c r="DX3" s="1194" t="s">
        <v>1364</v>
      </c>
      <c r="DY3" s="1194" t="s">
        <v>1365</v>
      </c>
      <c r="DZ3" s="1194" t="s">
        <v>1454</v>
      </c>
      <c r="EA3" s="1194" t="s">
        <v>1596</v>
      </c>
      <c r="EB3" s="1194" t="s">
        <v>1455</v>
      </c>
      <c r="EC3" s="1194" t="s">
        <v>1405</v>
      </c>
      <c r="ED3" s="1194" t="s">
        <v>1406</v>
      </c>
      <c r="EE3" s="1194"/>
      <c r="EF3" s="1194" t="s">
        <v>1597</v>
      </c>
      <c r="EG3" s="1194" t="s">
        <v>1407</v>
      </c>
      <c r="EH3" s="1194" t="s">
        <v>1405</v>
      </c>
      <c r="EI3" s="1194" t="s">
        <v>1406</v>
      </c>
      <c r="EJ3" s="1194" t="s">
        <v>1598</v>
      </c>
      <c r="EK3" s="1194" t="s">
        <v>1409</v>
      </c>
      <c r="EL3" s="1194" t="s">
        <v>1410</v>
      </c>
      <c r="EM3" s="1194" t="s">
        <v>1599</v>
      </c>
      <c r="EN3" s="1194" t="s">
        <v>1412</v>
      </c>
      <c r="EO3" s="1194" t="s">
        <v>1413</v>
      </c>
      <c r="EP3" s="1194"/>
      <c r="EQ3" s="1194" t="s">
        <v>1600</v>
      </c>
      <c r="ER3" s="1194"/>
      <c r="ES3" s="1194" t="s">
        <v>1601</v>
      </c>
      <c r="ET3" s="1194" t="s">
        <v>1602</v>
      </c>
      <c r="EU3" s="1194" t="s">
        <v>1603</v>
      </c>
      <c r="EV3" s="1194" t="s">
        <v>1604</v>
      </c>
      <c r="EW3" s="1194" t="s">
        <v>1605</v>
      </c>
      <c r="EX3" s="1194" t="s">
        <v>1603</v>
      </c>
      <c r="EY3" s="1194" t="s">
        <v>1604</v>
      </c>
      <c r="EZ3" s="1194" t="s">
        <v>1606</v>
      </c>
      <c r="FA3" s="1194" t="s">
        <v>1456</v>
      </c>
      <c r="FB3" s="1194" t="s">
        <v>1457</v>
      </c>
      <c r="FC3" s="1194" t="s">
        <v>1607</v>
      </c>
      <c r="FD3" s="1194" t="s">
        <v>1459</v>
      </c>
      <c r="FE3" s="1194"/>
      <c r="FF3" s="1194" t="s">
        <v>1608</v>
      </c>
      <c r="FG3" s="1194" t="s">
        <v>1609</v>
      </c>
      <c r="FH3" s="1194"/>
      <c r="FI3" s="1194"/>
      <c r="FJ3" s="1194"/>
      <c r="FK3" s="1194"/>
      <c r="FL3" s="1194" t="s">
        <v>1501</v>
      </c>
      <c r="FM3" s="1194" t="s">
        <v>1610</v>
      </c>
    </row>
    <row r="5" spans="1:169">
      <c r="A5" s="1194"/>
      <c r="B5" s="1196">
        <v>42005</v>
      </c>
      <c r="C5" s="1398">
        <v>39049663</v>
      </c>
      <c r="D5" s="1398">
        <v>38986232</v>
      </c>
      <c r="E5" s="1398">
        <v>12404128</v>
      </c>
      <c r="F5" s="1398">
        <v>26582104</v>
      </c>
      <c r="G5" s="1398"/>
      <c r="H5" s="1398"/>
      <c r="I5" s="1398"/>
      <c r="J5" s="1398"/>
      <c r="K5" s="1398">
        <v>133</v>
      </c>
      <c r="L5" s="1398"/>
      <c r="M5" s="1398"/>
      <c r="N5" s="1398">
        <v>63298</v>
      </c>
      <c r="O5" s="1398"/>
      <c r="P5" s="1398"/>
      <c r="Q5" s="1398">
        <v>40928157</v>
      </c>
      <c r="R5" s="1398">
        <v>29044629</v>
      </c>
      <c r="S5" s="1398">
        <v>9726204</v>
      </c>
      <c r="T5" s="1398">
        <v>9726204</v>
      </c>
      <c r="U5" s="1398"/>
      <c r="V5" s="1398"/>
      <c r="W5" s="1398">
        <v>19318425</v>
      </c>
      <c r="X5" s="1398">
        <v>19318425</v>
      </c>
      <c r="Y5" s="1398"/>
      <c r="Z5" s="1398"/>
      <c r="AA5" s="1398">
        <v>0</v>
      </c>
      <c r="AB5" s="1398"/>
      <c r="AC5" s="1398"/>
      <c r="AD5" s="1398"/>
      <c r="AE5" s="1398">
        <v>0</v>
      </c>
      <c r="AF5" s="1398"/>
      <c r="AG5" s="1398"/>
      <c r="AH5" s="1398"/>
      <c r="AI5" s="1398">
        <v>0</v>
      </c>
      <c r="AJ5" s="1398"/>
      <c r="AK5" s="1398"/>
      <c r="AL5" s="1398"/>
      <c r="AM5" s="1398">
        <v>0</v>
      </c>
      <c r="AN5" s="1398"/>
      <c r="AO5" s="1398"/>
      <c r="AP5" s="1398"/>
      <c r="AQ5" s="1398">
        <v>11883528</v>
      </c>
      <c r="AR5" s="1398">
        <v>11883528</v>
      </c>
      <c r="AS5" s="1398"/>
      <c r="AT5" s="1398"/>
      <c r="AU5" s="1398">
        <v>0</v>
      </c>
      <c r="AV5" s="1398"/>
      <c r="AW5" s="1398"/>
      <c r="AX5" s="1398"/>
      <c r="AY5" s="1398">
        <v>0</v>
      </c>
      <c r="AZ5" s="1398"/>
      <c r="BA5" s="1398"/>
      <c r="BB5" s="1398"/>
      <c r="BC5" s="1398">
        <v>0</v>
      </c>
      <c r="BD5" s="1398"/>
      <c r="BE5" s="1398"/>
      <c r="BF5" s="1398"/>
      <c r="BG5" s="1398">
        <v>0</v>
      </c>
      <c r="BH5" s="1398"/>
      <c r="BI5" s="1398"/>
      <c r="BJ5" s="1398"/>
      <c r="BK5" s="1398"/>
      <c r="BL5" s="1398">
        <v>0</v>
      </c>
      <c r="BM5" s="1398">
        <v>0</v>
      </c>
      <c r="BN5" s="1398"/>
      <c r="BO5" s="1398">
        <v>0</v>
      </c>
      <c r="BP5" s="1398"/>
      <c r="BQ5" s="1398"/>
      <c r="BR5" s="1398"/>
      <c r="BS5" s="1398"/>
      <c r="BT5" s="1398">
        <v>0</v>
      </c>
      <c r="BU5" s="1398"/>
      <c r="BV5" s="1398">
        <v>0</v>
      </c>
      <c r="BW5" s="1398"/>
      <c r="BX5" s="1398"/>
      <c r="BY5" s="1398"/>
      <c r="BZ5" s="1398"/>
      <c r="CA5" s="1398">
        <v>0</v>
      </c>
      <c r="CB5" s="1398"/>
      <c r="CC5" s="1398">
        <v>0</v>
      </c>
      <c r="CD5" s="1398"/>
      <c r="CE5" s="1398"/>
      <c r="CF5" s="1398"/>
      <c r="CG5" s="1398"/>
      <c r="CH5" s="1398"/>
      <c r="CI5" s="1398">
        <v>0</v>
      </c>
      <c r="CJ5" s="1398"/>
      <c r="CK5" s="1398"/>
      <c r="CL5" s="1398"/>
      <c r="CM5" s="1398"/>
      <c r="CN5" s="1398"/>
      <c r="CO5" s="1398">
        <v>0</v>
      </c>
      <c r="CP5" s="1398"/>
      <c r="CQ5" s="1398"/>
      <c r="CR5" s="1398"/>
      <c r="CS5" s="1398"/>
      <c r="CT5" s="1398">
        <v>0</v>
      </c>
      <c r="CU5" s="1398">
        <v>0</v>
      </c>
      <c r="CV5" s="1398"/>
      <c r="CW5" s="1398"/>
      <c r="CX5" s="1398">
        <v>0</v>
      </c>
      <c r="CY5" s="1398"/>
      <c r="CZ5" s="1398"/>
      <c r="DA5" s="1398">
        <v>0</v>
      </c>
      <c r="DB5" s="1398"/>
      <c r="DC5" s="1398"/>
      <c r="DD5" s="1398"/>
      <c r="DE5" s="1398">
        <v>0</v>
      </c>
      <c r="DF5" s="1398">
        <v>0</v>
      </c>
      <c r="DG5" s="1398"/>
      <c r="DH5" s="1398"/>
      <c r="DI5" s="1398">
        <v>0</v>
      </c>
      <c r="DJ5" s="1398"/>
      <c r="DK5" s="1398"/>
      <c r="DL5" s="1398">
        <v>0</v>
      </c>
      <c r="DM5" s="1398"/>
      <c r="DN5" s="1398"/>
      <c r="DO5" s="1398"/>
      <c r="DP5" s="1398"/>
      <c r="DQ5" s="1398"/>
      <c r="DR5" s="1398">
        <v>11698987</v>
      </c>
      <c r="DS5" s="1398"/>
      <c r="DT5" s="1398">
        <v>0</v>
      </c>
      <c r="DU5" s="1398"/>
      <c r="DV5" s="1398"/>
      <c r="DW5" s="1398">
        <v>0</v>
      </c>
      <c r="DX5" s="1398"/>
      <c r="DY5" s="1398"/>
      <c r="DZ5" s="1398"/>
      <c r="EA5" s="1398"/>
      <c r="EB5" s="1398">
        <v>11698987</v>
      </c>
      <c r="EC5" s="1398"/>
      <c r="ED5" s="1398">
        <v>11698987</v>
      </c>
      <c r="EE5" s="1398"/>
      <c r="EF5" s="1398">
        <v>8344350</v>
      </c>
      <c r="EG5" s="1398">
        <v>0</v>
      </c>
      <c r="EH5" s="1398"/>
      <c r="EI5" s="1398"/>
      <c r="EJ5" s="1398">
        <v>0</v>
      </c>
      <c r="EK5" s="1398"/>
      <c r="EL5" s="1398"/>
      <c r="EM5" s="1398">
        <v>8344350</v>
      </c>
      <c r="EN5" s="1398"/>
      <c r="EO5" s="1398">
        <v>8344350</v>
      </c>
      <c r="EP5" s="1398"/>
      <c r="EQ5" s="1398"/>
      <c r="ER5" s="1398"/>
      <c r="ES5" s="1398">
        <v>-46995024</v>
      </c>
      <c r="ET5" s="1398">
        <v>43574907</v>
      </c>
      <c r="EU5" s="1398">
        <v>6529670</v>
      </c>
      <c r="EV5" s="1398">
        <v>37045237</v>
      </c>
      <c r="EW5" s="1398">
        <v>32801755</v>
      </c>
      <c r="EX5" s="1398"/>
      <c r="EY5" s="1398">
        <v>32801755</v>
      </c>
      <c r="EZ5" s="1398">
        <v>-123371686</v>
      </c>
      <c r="FA5" s="1398"/>
      <c r="FB5" s="1398"/>
      <c r="FC5" s="1398">
        <v>-123371686</v>
      </c>
      <c r="FD5" s="1398">
        <v>0</v>
      </c>
      <c r="FE5" s="1398"/>
      <c r="FF5" s="1398">
        <v>70722080</v>
      </c>
      <c r="FG5" s="1398"/>
      <c r="FH5" s="1398"/>
      <c r="FI5" s="1398"/>
      <c r="FJ5" s="1398"/>
      <c r="FK5" s="1398"/>
      <c r="FL5" s="1398">
        <v>123748213</v>
      </c>
      <c r="FM5" s="1194">
        <v>0</v>
      </c>
    </row>
    <row r="6" spans="1:169">
      <c r="A6" s="1194"/>
      <c r="B6" s="1196">
        <v>42036</v>
      </c>
      <c r="C6" s="1398">
        <v>38382454</v>
      </c>
      <c r="D6" s="1398">
        <v>38310027</v>
      </c>
      <c r="E6" s="1398">
        <v>12166279</v>
      </c>
      <c r="F6" s="1398">
        <v>26143748</v>
      </c>
      <c r="G6" s="1398"/>
      <c r="H6" s="1398"/>
      <c r="I6" s="1398"/>
      <c r="J6" s="1398"/>
      <c r="K6" s="1398">
        <v>103</v>
      </c>
      <c r="L6" s="1398"/>
      <c r="M6" s="1398"/>
      <c r="N6" s="1398">
        <v>72324</v>
      </c>
      <c r="O6" s="1398"/>
      <c r="P6" s="1398"/>
      <c r="Q6" s="1398">
        <v>40362222</v>
      </c>
      <c r="R6" s="1398">
        <v>28468203</v>
      </c>
      <c r="S6" s="1398">
        <v>9533018</v>
      </c>
      <c r="T6" s="1398">
        <v>9533018</v>
      </c>
      <c r="U6" s="1398"/>
      <c r="V6" s="1398"/>
      <c r="W6" s="1398">
        <v>18935185</v>
      </c>
      <c r="X6" s="1398">
        <v>18935185</v>
      </c>
      <c r="Y6" s="1398"/>
      <c r="Z6" s="1398"/>
      <c r="AA6" s="1398">
        <v>0</v>
      </c>
      <c r="AB6" s="1398"/>
      <c r="AC6" s="1398"/>
      <c r="AD6" s="1398"/>
      <c r="AE6" s="1398">
        <v>0</v>
      </c>
      <c r="AF6" s="1398"/>
      <c r="AG6" s="1398"/>
      <c r="AH6" s="1398"/>
      <c r="AI6" s="1398">
        <v>0</v>
      </c>
      <c r="AJ6" s="1398"/>
      <c r="AK6" s="1398"/>
      <c r="AL6" s="1398"/>
      <c r="AM6" s="1398">
        <v>0</v>
      </c>
      <c r="AN6" s="1398"/>
      <c r="AO6" s="1398"/>
      <c r="AP6" s="1398"/>
      <c r="AQ6" s="1398">
        <v>11894019</v>
      </c>
      <c r="AR6" s="1398">
        <v>11894019</v>
      </c>
      <c r="AS6" s="1398"/>
      <c r="AT6" s="1398"/>
      <c r="AU6" s="1398">
        <v>0</v>
      </c>
      <c r="AV6" s="1398"/>
      <c r="AW6" s="1398"/>
      <c r="AX6" s="1398"/>
      <c r="AY6" s="1398">
        <v>0</v>
      </c>
      <c r="AZ6" s="1398"/>
      <c r="BA6" s="1398"/>
      <c r="BB6" s="1398"/>
      <c r="BC6" s="1398">
        <v>0</v>
      </c>
      <c r="BD6" s="1398"/>
      <c r="BE6" s="1398"/>
      <c r="BF6" s="1398"/>
      <c r="BG6" s="1398">
        <v>0</v>
      </c>
      <c r="BH6" s="1398"/>
      <c r="BI6" s="1398"/>
      <c r="BJ6" s="1398"/>
      <c r="BK6" s="1398"/>
      <c r="BL6" s="1398">
        <v>0</v>
      </c>
      <c r="BM6" s="1398">
        <v>0</v>
      </c>
      <c r="BN6" s="1398"/>
      <c r="BO6" s="1398">
        <v>0</v>
      </c>
      <c r="BP6" s="1398"/>
      <c r="BQ6" s="1398"/>
      <c r="BR6" s="1398"/>
      <c r="BS6" s="1398"/>
      <c r="BT6" s="1398">
        <v>0</v>
      </c>
      <c r="BU6" s="1398"/>
      <c r="BV6" s="1398">
        <v>0</v>
      </c>
      <c r="BW6" s="1398"/>
      <c r="BX6" s="1398"/>
      <c r="BY6" s="1398"/>
      <c r="BZ6" s="1398"/>
      <c r="CA6" s="1398">
        <v>0</v>
      </c>
      <c r="CB6" s="1398"/>
      <c r="CC6" s="1398">
        <v>0</v>
      </c>
      <c r="CD6" s="1398"/>
      <c r="CE6" s="1398"/>
      <c r="CF6" s="1398"/>
      <c r="CG6" s="1398"/>
      <c r="CH6" s="1398"/>
      <c r="CI6" s="1398">
        <v>0</v>
      </c>
      <c r="CJ6" s="1398"/>
      <c r="CK6" s="1398"/>
      <c r="CL6" s="1398"/>
      <c r="CM6" s="1398"/>
      <c r="CN6" s="1398"/>
      <c r="CO6" s="1398">
        <v>0</v>
      </c>
      <c r="CP6" s="1398"/>
      <c r="CQ6" s="1398"/>
      <c r="CR6" s="1398"/>
      <c r="CS6" s="1398"/>
      <c r="CT6" s="1398">
        <v>0</v>
      </c>
      <c r="CU6" s="1398">
        <v>0</v>
      </c>
      <c r="CV6" s="1398"/>
      <c r="CW6" s="1398"/>
      <c r="CX6" s="1398">
        <v>0</v>
      </c>
      <c r="CY6" s="1398"/>
      <c r="CZ6" s="1398"/>
      <c r="DA6" s="1398">
        <v>0</v>
      </c>
      <c r="DB6" s="1398"/>
      <c r="DC6" s="1398"/>
      <c r="DD6" s="1398"/>
      <c r="DE6" s="1398">
        <v>0</v>
      </c>
      <c r="DF6" s="1398">
        <v>0</v>
      </c>
      <c r="DG6" s="1398"/>
      <c r="DH6" s="1398"/>
      <c r="DI6" s="1398">
        <v>0</v>
      </c>
      <c r="DJ6" s="1398"/>
      <c r="DK6" s="1398"/>
      <c r="DL6" s="1398">
        <v>0</v>
      </c>
      <c r="DM6" s="1398"/>
      <c r="DN6" s="1398"/>
      <c r="DO6" s="1398"/>
      <c r="DP6" s="1398"/>
      <c r="DQ6" s="1398"/>
      <c r="DR6" s="1398">
        <v>11698987</v>
      </c>
      <c r="DS6" s="1398"/>
      <c r="DT6" s="1398">
        <v>0</v>
      </c>
      <c r="DU6" s="1398"/>
      <c r="DV6" s="1398"/>
      <c r="DW6" s="1398">
        <v>0</v>
      </c>
      <c r="DX6" s="1398"/>
      <c r="DY6" s="1398"/>
      <c r="DZ6" s="1398"/>
      <c r="EA6" s="1398"/>
      <c r="EB6" s="1398">
        <v>11698987</v>
      </c>
      <c r="EC6" s="1398"/>
      <c r="ED6" s="1398">
        <v>11698987</v>
      </c>
      <c r="EE6" s="1398"/>
      <c r="EF6" s="1398">
        <v>8346700</v>
      </c>
      <c r="EG6" s="1398">
        <v>0</v>
      </c>
      <c r="EH6" s="1398"/>
      <c r="EI6" s="1398"/>
      <c r="EJ6" s="1398">
        <v>0</v>
      </c>
      <c r="EK6" s="1398"/>
      <c r="EL6" s="1398"/>
      <c r="EM6" s="1398">
        <v>8346700</v>
      </c>
      <c r="EN6" s="1398"/>
      <c r="EO6" s="1398">
        <v>8346700</v>
      </c>
      <c r="EP6" s="1398"/>
      <c r="EQ6" s="1398"/>
      <c r="ER6" s="1398"/>
      <c r="ES6" s="1398">
        <v>-48678825</v>
      </c>
      <c r="ET6" s="1398">
        <v>43574907</v>
      </c>
      <c r="EU6" s="1398">
        <v>6529670</v>
      </c>
      <c r="EV6" s="1398">
        <v>37045237</v>
      </c>
      <c r="EW6" s="1398">
        <v>32801755</v>
      </c>
      <c r="EX6" s="1398"/>
      <c r="EY6" s="1398">
        <v>32801755</v>
      </c>
      <c r="EZ6" s="1398">
        <v>-125055487</v>
      </c>
      <c r="FA6" s="1398"/>
      <c r="FB6" s="1398"/>
      <c r="FC6" s="1398">
        <v>-125055487</v>
      </c>
      <c r="FD6" s="1398">
        <v>0</v>
      </c>
      <c r="FE6" s="1398"/>
      <c r="FF6" s="1398">
        <v>75550647</v>
      </c>
      <c r="FG6" s="1398"/>
      <c r="FH6" s="1398"/>
      <c r="FI6" s="1398"/>
      <c r="FJ6" s="1398"/>
      <c r="FK6" s="1398"/>
      <c r="FL6" s="1398">
        <v>125662185</v>
      </c>
      <c r="FM6" s="1194">
        <v>0</v>
      </c>
    </row>
    <row r="7" spans="1:169">
      <c r="A7" s="1194"/>
      <c r="B7" s="1196">
        <v>42064</v>
      </c>
      <c r="C7" s="1398">
        <v>68617290</v>
      </c>
      <c r="D7" s="1398">
        <v>68563165</v>
      </c>
      <c r="E7" s="1398">
        <v>25840116</v>
      </c>
      <c r="F7" s="1398">
        <v>42723049</v>
      </c>
      <c r="G7" s="1398"/>
      <c r="H7" s="1398"/>
      <c r="I7" s="1398"/>
      <c r="J7" s="1398">
        <v>6227</v>
      </c>
      <c r="K7" s="1398">
        <v>103</v>
      </c>
      <c r="L7" s="1398"/>
      <c r="M7" s="1398"/>
      <c r="N7" s="1398">
        <v>47795</v>
      </c>
      <c r="O7" s="1398"/>
      <c r="P7" s="1398"/>
      <c r="Q7" s="1398">
        <v>12132368</v>
      </c>
      <c r="R7" s="1398">
        <v>108620</v>
      </c>
      <c r="S7" s="1398">
        <v>5584</v>
      </c>
      <c r="T7" s="1398">
        <v>5584</v>
      </c>
      <c r="U7" s="1398"/>
      <c r="V7" s="1398"/>
      <c r="W7" s="1398">
        <v>103036</v>
      </c>
      <c r="X7" s="1398">
        <v>103036</v>
      </c>
      <c r="Y7" s="1398"/>
      <c r="Z7" s="1398"/>
      <c r="AA7" s="1398">
        <v>0</v>
      </c>
      <c r="AB7" s="1398"/>
      <c r="AC7" s="1398"/>
      <c r="AD7" s="1398"/>
      <c r="AE7" s="1398">
        <v>0</v>
      </c>
      <c r="AF7" s="1398"/>
      <c r="AG7" s="1398"/>
      <c r="AH7" s="1398"/>
      <c r="AI7" s="1398">
        <v>0</v>
      </c>
      <c r="AJ7" s="1398"/>
      <c r="AK7" s="1398"/>
      <c r="AL7" s="1398"/>
      <c r="AM7" s="1398">
        <v>0</v>
      </c>
      <c r="AN7" s="1398"/>
      <c r="AO7" s="1398"/>
      <c r="AP7" s="1398"/>
      <c r="AQ7" s="1398">
        <v>12023748</v>
      </c>
      <c r="AR7" s="1398">
        <v>12023748</v>
      </c>
      <c r="AS7" s="1398"/>
      <c r="AT7" s="1398"/>
      <c r="AU7" s="1398">
        <v>0</v>
      </c>
      <c r="AV7" s="1398"/>
      <c r="AW7" s="1398"/>
      <c r="AX7" s="1398"/>
      <c r="AY7" s="1398">
        <v>0</v>
      </c>
      <c r="AZ7" s="1398"/>
      <c r="BA7" s="1398"/>
      <c r="BB7" s="1398"/>
      <c r="BC7" s="1398">
        <v>0</v>
      </c>
      <c r="BD7" s="1398"/>
      <c r="BE7" s="1398"/>
      <c r="BF7" s="1398"/>
      <c r="BG7" s="1398">
        <v>0</v>
      </c>
      <c r="BH7" s="1398"/>
      <c r="BI7" s="1398"/>
      <c r="BJ7" s="1398"/>
      <c r="BK7" s="1398"/>
      <c r="BL7" s="1398">
        <v>0</v>
      </c>
      <c r="BM7" s="1398">
        <v>0</v>
      </c>
      <c r="BN7" s="1398"/>
      <c r="BO7" s="1398">
        <v>0</v>
      </c>
      <c r="BP7" s="1398"/>
      <c r="BQ7" s="1398"/>
      <c r="BR7" s="1398"/>
      <c r="BS7" s="1398"/>
      <c r="BT7" s="1398">
        <v>0</v>
      </c>
      <c r="BU7" s="1398"/>
      <c r="BV7" s="1398">
        <v>0</v>
      </c>
      <c r="BW7" s="1398"/>
      <c r="BX7" s="1398"/>
      <c r="BY7" s="1398"/>
      <c r="BZ7" s="1398"/>
      <c r="CA7" s="1398">
        <v>0</v>
      </c>
      <c r="CB7" s="1398"/>
      <c r="CC7" s="1398">
        <v>0</v>
      </c>
      <c r="CD7" s="1398"/>
      <c r="CE7" s="1398"/>
      <c r="CF7" s="1398"/>
      <c r="CG7" s="1398"/>
      <c r="CH7" s="1398"/>
      <c r="CI7" s="1398">
        <v>0</v>
      </c>
      <c r="CJ7" s="1398"/>
      <c r="CK7" s="1398"/>
      <c r="CL7" s="1398"/>
      <c r="CM7" s="1398"/>
      <c r="CN7" s="1398"/>
      <c r="CO7" s="1398">
        <v>0</v>
      </c>
      <c r="CP7" s="1398"/>
      <c r="CQ7" s="1398"/>
      <c r="CR7" s="1398"/>
      <c r="CS7" s="1398"/>
      <c r="CT7" s="1398">
        <v>0</v>
      </c>
      <c r="CU7" s="1398">
        <v>0</v>
      </c>
      <c r="CV7" s="1398"/>
      <c r="CW7" s="1398"/>
      <c r="CX7" s="1398">
        <v>0</v>
      </c>
      <c r="CY7" s="1398"/>
      <c r="CZ7" s="1398"/>
      <c r="DA7" s="1398">
        <v>0</v>
      </c>
      <c r="DB7" s="1398"/>
      <c r="DC7" s="1398"/>
      <c r="DD7" s="1398"/>
      <c r="DE7" s="1398">
        <v>0</v>
      </c>
      <c r="DF7" s="1398">
        <v>0</v>
      </c>
      <c r="DG7" s="1398"/>
      <c r="DH7" s="1398"/>
      <c r="DI7" s="1398">
        <v>0</v>
      </c>
      <c r="DJ7" s="1398"/>
      <c r="DK7" s="1398"/>
      <c r="DL7" s="1398">
        <v>0</v>
      </c>
      <c r="DM7" s="1398"/>
      <c r="DN7" s="1398"/>
      <c r="DO7" s="1398"/>
      <c r="DP7" s="1398"/>
      <c r="DQ7" s="1398"/>
      <c r="DR7" s="1398">
        <v>11990998</v>
      </c>
      <c r="DS7" s="1398"/>
      <c r="DT7" s="1398">
        <v>0</v>
      </c>
      <c r="DU7" s="1398"/>
      <c r="DV7" s="1398"/>
      <c r="DW7" s="1398">
        <v>0</v>
      </c>
      <c r="DX7" s="1398"/>
      <c r="DY7" s="1398"/>
      <c r="DZ7" s="1398"/>
      <c r="EA7" s="1398"/>
      <c r="EB7" s="1398">
        <v>11990998</v>
      </c>
      <c r="EC7" s="1398"/>
      <c r="ED7" s="1398">
        <v>11990998</v>
      </c>
      <c r="EE7" s="1398"/>
      <c r="EF7" s="1398">
        <v>8247150</v>
      </c>
      <c r="EG7" s="1398">
        <v>0</v>
      </c>
      <c r="EH7" s="1398"/>
      <c r="EI7" s="1398"/>
      <c r="EJ7" s="1398">
        <v>0</v>
      </c>
      <c r="EK7" s="1398"/>
      <c r="EL7" s="1398"/>
      <c r="EM7" s="1398">
        <v>8247150</v>
      </c>
      <c r="EN7" s="1398"/>
      <c r="EO7" s="1398">
        <v>8247150</v>
      </c>
      <c r="EP7" s="1398"/>
      <c r="EQ7" s="1398"/>
      <c r="ER7" s="1398"/>
      <c r="ES7" s="1398">
        <v>-50685931</v>
      </c>
      <c r="ET7" s="1398">
        <v>43574907</v>
      </c>
      <c r="EU7" s="1398">
        <v>6529670</v>
      </c>
      <c r="EV7" s="1398">
        <v>37045237</v>
      </c>
      <c r="EW7" s="1398">
        <v>32801755</v>
      </c>
      <c r="EX7" s="1398"/>
      <c r="EY7" s="1398">
        <v>32801755</v>
      </c>
      <c r="EZ7" s="1398">
        <v>-127062593</v>
      </c>
      <c r="FA7" s="1398"/>
      <c r="FB7" s="1398"/>
      <c r="FC7" s="1398">
        <v>-127062593</v>
      </c>
      <c r="FD7" s="1398">
        <v>0</v>
      </c>
      <c r="FE7" s="1398"/>
      <c r="FF7" s="1398">
        <v>75204834</v>
      </c>
      <c r="FG7" s="1398"/>
      <c r="FH7" s="1398"/>
      <c r="FI7" s="1398"/>
      <c r="FJ7" s="1398"/>
      <c r="FK7" s="1398"/>
      <c r="FL7" s="1398">
        <v>125506709</v>
      </c>
      <c r="FM7" s="1194">
        <v>0</v>
      </c>
    </row>
    <row r="8" spans="1:169">
      <c r="A8" s="1194"/>
      <c r="B8" s="1196">
        <v>42095</v>
      </c>
      <c r="C8" s="1398">
        <v>63934982.729999997</v>
      </c>
      <c r="D8" s="1398">
        <v>63934982.729999997</v>
      </c>
      <c r="E8" s="1398">
        <v>24866011.579999998</v>
      </c>
      <c r="F8" s="1398">
        <v>39068971.149999999</v>
      </c>
      <c r="G8" s="1398"/>
      <c r="H8" s="1398"/>
      <c r="I8" s="1398"/>
      <c r="J8" s="1398"/>
      <c r="K8" s="1398"/>
      <c r="L8" s="1398"/>
      <c r="M8" s="1398"/>
      <c r="N8" s="1398"/>
      <c r="O8" s="1398"/>
      <c r="P8" s="1398"/>
      <c r="Q8" s="1398">
        <v>0</v>
      </c>
      <c r="R8" s="1398">
        <v>0</v>
      </c>
      <c r="S8" s="1398">
        <v>0</v>
      </c>
      <c r="T8" s="1398"/>
      <c r="U8" s="1398"/>
      <c r="V8" s="1398"/>
      <c r="W8" s="1398">
        <v>0</v>
      </c>
      <c r="X8" s="1398"/>
      <c r="Y8" s="1398"/>
      <c r="Z8" s="1398"/>
      <c r="AA8" s="1398">
        <v>0</v>
      </c>
      <c r="AB8" s="1398"/>
      <c r="AC8" s="1398"/>
      <c r="AD8" s="1398"/>
      <c r="AE8" s="1398">
        <v>0</v>
      </c>
      <c r="AF8" s="1398"/>
      <c r="AG8" s="1398"/>
      <c r="AH8" s="1398"/>
      <c r="AI8" s="1398">
        <v>0</v>
      </c>
      <c r="AJ8" s="1398"/>
      <c r="AK8" s="1398"/>
      <c r="AL8" s="1398"/>
      <c r="AM8" s="1398">
        <v>0</v>
      </c>
      <c r="AN8" s="1398"/>
      <c r="AO8" s="1398"/>
      <c r="AP8" s="1398"/>
      <c r="AQ8" s="1398">
        <v>0</v>
      </c>
      <c r="AR8" s="1398"/>
      <c r="AS8" s="1398"/>
      <c r="AT8" s="1398"/>
      <c r="AU8" s="1398">
        <v>0</v>
      </c>
      <c r="AV8" s="1398"/>
      <c r="AW8" s="1398"/>
      <c r="AX8" s="1398"/>
      <c r="AY8" s="1398">
        <v>0</v>
      </c>
      <c r="AZ8" s="1398"/>
      <c r="BA8" s="1398"/>
      <c r="BB8" s="1398"/>
      <c r="BC8" s="1398">
        <v>0</v>
      </c>
      <c r="BD8" s="1398"/>
      <c r="BE8" s="1398"/>
      <c r="BF8" s="1398"/>
      <c r="BG8" s="1398">
        <v>0</v>
      </c>
      <c r="BH8" s="1398"/>
      <c r="BI8" s="1398"/>
      <c r="BJ8" s="1398"/>
      <c r="BK8" s="1398"/>
      <c r="BL8" s="1398">
        <v>0</v>
      </c>
      <c r="BM8" s="1398">
        <v>0</v>
      </c>
      <c r="BN8" s="1398"/>
      <c r="BO8" s="1398">
        <v>0</v>
      </c>
      <c r="BP8" s="1398"/>
      <c r="BQ8" s="1398"/>
      <c r="BR8" s="1398"/>
      <c r="BS8" s="1398"/>
      <c r="BT8" s="1398">
        <v>0</v>
      </c>
      <c r="BU8" s="1398"/>
      <c r="BV8" s="1398">
        <v>0</v>
      </c>
      <c r="BW8" s="1398"/>
      <c r="BX8" s="1398"/>
      <c r="BY8" s="1398"/>
      <c r="BZ8" s="1398"/>
      <c r="CA8" s="1398">
        <v>0</v>
      </c>
      <c r="CB8" s="1398"/>
      <c r="CC8" s="1398">
        <v>0</v>
      </c>
      <c r="CD8" s="1398"/>
      <c r="CE8" s="1398"/>
      <c r="CF8" s="1398"/>
      <c r="CG8" s="1398"/>
      <c r="CH8" s="1398"/>
      <c r="CI8" s="1398">
        <v>0</v>
      </c>
      <c r="CJ8" s="1398"/>
      <c r="CK8" s="1398"/>
      <c r="CL8" s="1398"/>
      <c r="CM8" s="1398"/>
      <c r="CN8" s="1398"/>
      <c r="CO8" s="1398">
        <v>0</v>
      </c>
      <c r="CP8" s="1398"/>
      <c r="CQ8" s="1398"/>
      <c r="CR8" s="1398"/>
      <c r="CS8" s="1398"/>
      <c r="CT8" s="1398">
        <v>0</v>
      </c>
      <c r="CU8" s="1398">
        <v>0</v>
      </c>
      <c r="CV8" s="1398"/>
      <c r="CW8" s="1398"/>
      <c r="CX8" s="1398">
        <v>0</v>
      </c>
      <c r="CY8" s="1398"/>
      <c r="CZ8" s="1398"/>
      <c r="DA8" s="1398">
        <v>0</v>
      </c>
      <c r="DB8" s="1398"/>
      <c r="DC8" s="1398"/>
      <c r="DD8" s="1398"/>
      <c r="DE8" s="1398">
        <v>0</v>
      </c>
      <c r="DF8" s="1398">
        <v>0</v>
      </c>
      <c r="DG8" s="1398"/>
      <c r="DH8" s="1398"/>
      <c r="DI8" s="1398">
        <v>0</v>
      </c>
      <c r="DJ8" s="1398"/>
      <c r="DK8" s="1398"/>
      <c r="DL8" s="1398">
        <v>0</v>
      </c>
      <c r="DM8" s="1398"/>
      <c r="DN8" s="1398"/>
      <c r="DO8" s="1398"/>
      <c r="DP8" s="1398"/>
      <c r="DQ8" s="1398"/>
      <c r="DR8" s="1398">
        <v>0</v>
      </c>
      <c r="DS8" s="1398"/>
      <c r="DT8" s="1398">
        <v>0</v>
      </c>
      <c r="DU8" s="1398"/>
      <c r="DV8" s="1398"/>
      <c r="DW8" s="1398">
        <v>0</v>
      </c>
      <c r="DX8" s="1398"/>
      <c r="DY8" s="1398"/>
      <c r="DZ8" s="1398"/>
      <c r="EA8" s="1398"/>
      <c r="EB8" s="1398">
        <v>0</v>
      </c>
      <c r="EC8" s="1398"/>
      <c r="ED8" s="1398"/>
      <c r="EE8" s="1398"/>
      <c r="EF8" s="1398">
        <v>0</v>
      </c>
      <c r="EG8" s="1398">
        <v>0</v>
      </c>
      <c r="EH8" s="1398"/>
      <c r="EI8" s="1398"/>
      <c r="EJ8" s="1398">
        <v>0</v>
      </c>
      <c r="EK8" s="1398"/>
      <c r="EL8" s="1398"/>
      <c r="EM8" s="1398">
        <v>0</v>
      </c>
      <c r="EN8" s="1398"/>
      <c r="EO8" s="1398"/>
      <c r="EP8" s="1398"/>
      <c r="EQ8" s="1398"/>
      <c r="ER8" s="1398"/>
      <c r="ES8" s="1398">
        <v>-27484719</v>
      </c>
      <c r="ET8" s="1398">
        <v>37045237</v>
      </c>
      <c r="EU8" s="1398">
        <v>2498362</v>
      </c>
      <c r="EV8" s="1398">
        <v>34546875</v>
      </c>
      <c r="EW8" s="1398">
        <v>0</v>
      </c>
      <c r="EX8" s="1398"/>
      <c r="EY8" s="1398"/>
      <c r="EZ8" s="1398">
        <v>-64529956</v>
      </c>
      <c r="FA8" s="1398"/>
      <c r="FB8" s="1398"/>
      <c r="FC8" s="1398">
        <v>-64529956</v>
      </c>
      <c r="FD8" s="1398"/>
      <c r="FE8" s="1398"/>
      <c r="FF8" s="1398">
        <v>62442950.270000011</v>
      </c>
      <c r="FG8" s="1398"/>
      <c r="FH8" s="1398"/>
      <c r="FI8" s="1398"/>
      <c r="FJ8" s="1398"/>
      <c r="FK8" s="1398"/>
      <c r="FL8" s="1398">
        <v>98893214</v>
      </c>
      <c r="FM8" s="1194">
        <v>0</v>
      </c>
    </row>
    <row r="9" spans="1:169">
      <c r="A9" s="1194"/>
      <c r="B9" s="1196">
        <v>42125</v>
      </c>
      <c r="C9" s="1398">
        <v>63899237.700000003</v>
      </c>
      <c r="D9" s="1398">
        <v>63899237.700000003</v>
      </c>
      <c r="E9" s="1398">
        <v>24852109.379999999</v>
      </c>
      <c r="F9" s="1398">
        <v>39047128.32</v>
      </c>
      <c r="G9" s="1398"/>
      <c r="H9" s="1398"/>
      <c r="I9" s="1398"/>
      <c r="J9" s="1398"/>
      <c r="K9" s="1398"/>
      <c r="L9" s="1398"/>
      <c r="M9" s="1398"/>
      <c r="N9" s="1398"/>
      <c r="O9" s="1398"/>
      <c r="P9" s="1398"/>
      <c r="Q9" s="1398">
        <v>0</v>
      </c>
      <c r="R9" s="1398">
        <v>0</v>
      </c>
      <c r="S9" s="1398">
        <v>0</v>
      </c>
      <c r="T9" s="1398"/>
      <c r="U9" s="1398"/>
      <c r="V9" s="1398"/>
      <c r="W9" s="1398">
        <v>0</v>
      </c>
      <c r="X9" s="1398"/>
      <c r="Y9" s="1398"/>
      <c r="Z9" s="1398"/>
      <c r="AA9" s="1398">
        <v>0</v>
      </c>
      <c r="AB9" s="1398"/>
      <c r="AC9" s="1398"/>
      <c r="AD9" s="1398"/>
      <c r="AE9" s="1398">
        <v>0</v>
      </c>
      <c r="AF9" s="1398"/>
      <c r="AG9" s="1398"/>
      <c r="AH9" s="1398"/>
      <c r="AI9" s="1398">
        <v>0</v>
      </c>
      <c r="AJ9" s="1398"/>
      <c r="AK9" s="1398"/>
      <c r="AL9" s="1398"/>
      <c r="AM9" s="1398">
        <v>0</v>
      </c>
      <c r="AN9" s="1398"/>
      <c r="AO9" s="1398"/>
      <c r="AP9" s="1398"/>
      <c r="AQ9" s="1398">
        <v>0</v>
      </c>
      <c r="AR9" s="1398"/>
      <c r="AS9" s="1398"/>
      <c r="AT9" s="1398"/>
      <c r="AU9" s="1398">
        <v>0</v>
      </c>
      <c r="AV9" s="1398"/>
      <c r="AW9" s="1398"/>
      <c r="AX9" s="1398"/>
      <c r="AY9" s="1398">
        <v>0</v>
      </c>
      <c r="AZ9" s="1398"/>
      <c r="BA9" s="1398"/>
      <c r="BB9" s="1398"/>
      <c r="BC9" s="1398">
        <v>0</v>
      </c>
      <c r="BD9" s="1398"/>
      <c r="BE9" s="1398"/>
      <c r="BF9" s="1398"/>
      <c r="BG9" s="1398">
        <v>0</v>
      </c>
      <c r="BH9" s="1398"/>
      <c r="BI9" s="1398"/>
      <c r="BJ9" s="1398"/>
      <c r="BK9" s="1398"/>
      <c r="BL9" s="1398">
        <v>0</v>
      </c>
      <c r="BM9" s="1398">
        <v>0</v>
      </c>
      <c r="BN9" s="1398"/>
      <c r="BO9" s="1398">
        <v>0</v>
      </c>
      <c r="BP9" s="1398"/>
      <c r="BQ9" s="1398"/>
      <c r="BR9" s="1398"/>
      <c r="BS9" s="1398"/>
      <c r="BT9" s="1398">
        <v>0</v>
      </c>
      <c r="BU9" s="1398"/>
      <c r="BV9" s="1398">
        <v>0</v>
      </c>
      <c r="BW9" s="1398"/>
      <c r="BX9" s="1398"/>
      <c r="BY9" s="1398"/>
      <c r="BZ9" s="1398"/>
      <c r="CA9" s="1398">
        <v>0</v>
      </c>
      <c r="CB9" s="1398"/>
      <c r="CC9" s="1398">
        <v>0</v>
      </c>
      <c r="CD9" s="1398"/>
      <c r="CE9" s="1398"/>
      <c r="CF9" s="1398"/>
      <c r="CG9" s="1398"/>
      <c r="CH9" s="1398"/>
      <c r="CI9" s="1398">
        <v>0</v>
      </c>
      <c r="CJ9" s="1398"/>
      <c r="CK9" s="1398"/>
      <c r="CL9" s="1398"/>
      <c r="CM9" s="1398"/>
      <c r="CN9" s="1398"/>
      <c r="CO9" s="1398">
        <v>0</v>
      </c>
      <c r="CP9" s="1398"/>
      <c r="CQ9" s="1398"/>
      <c r="CR9" s="1398"/>
      <c r="CS9" s="1398"/>
      <c r="CT9" s="1398">
        <v>0</v>
      </c>
      <c r="CU9" s="1398">
        <v>0</v>
      </c>
      <c r="CV9" s="1398"/>
      <c r="CW9" s="1398"/>
      <c r="CX9" s="1398">
        <v>0</v>
      </c>
      <c r="CY9" s="1398"/>
      <c r="CZ9" s="1398"/>
      <c r="DA9" s="1398">
        <v>0</v>
      </c>
      <c r="DB9" s="1398"/>
      <c r="DC9" s="1398"/>
      <c r="DD9" s="1398"/>
      <c r="DE9" s="1398">
        <v>0</v>
      </c>
      <c r="DF9" s="1398">
        <v>0</v>
      </c>
      <c r="DG9" s="1398"/>
      <c r="DH9" s="1398"/>
      <c r="DI9" s="1398">
        <v>0</v>
      </c>
      <c r="DJ9" s="1398"/>
      <c r="DK9" s="1398"/>
      <c r="DL9" s="1398">
        <v>0</v>
      </c>
      <c r="DM9" s="1398"/>
      <c r="DN9" s="1398"/>
      <c r="DO9" s="1398"/>
      <c r="DP9" s="1398"/>
      <c r="DQ9" s="1398"/>
      <c r="DR9" s="1398">
        <v>0</v>
      </c>
      <c r="DS9" s="1398"/>
      <c r="DT9" s="1398">
        <v>0</v>
      </c>
      <c r="DU9" s="1398"/>
      <c r="DV9" s="1398"/>
      <c r="DW9" s="1398">
        <v>0</v>
      </c>
      <c r="DX9" s="1398"/>
      <c r="DY9" s="1398"/>
      <c r="DZ9" s="1398"/>
      <c r="EA9" s="1398"/>
      <c r="EB9" s="1398">
        <v>0</v>
      </c>
      <c r="EC9" s="1398"/>
      <c r="ED9" s="1398"/>
      <c r="EE9" s="1398"/>
      <c r="EF9" s="1398">
        <v>0</v>
      </c>
      <c r="EG9" s="1398">
        <v>0</v>
      </c>
      <c r="EH9" s="1398"/>
      <c r="EI9" s="1398"/>
      <c r="EJ9" s="1398">
        <v>0</v>
      </c>
      <c r="EK9" s="1398"/>
      <c r="EL9" s="1398"/>
      <c r="EM9" s="1398">
        <v>0</v>
      </c>
      <c r="EN9" s="1398"/>
      <c r="EO9" s="1398"/>
      <c r="EP9" s="1398"/>
      <c r="EQ9" s="1398"/>
      <c r="ER9" s="1398"/>
      <c r="ES9" s="1398">
        <v>-28773379</v>
      </c>
      <c r="ET9" s="1398">
        <v>37045237</v>
      </c>
      <c r="EU9" s="1398">
        <v>2498362</v>
      </c>
      <c r="EV9" s="1398">
        <v>34546875</v>
      </c>
      <c r="EW9" s="1398">
        <v>1878565</v>
      </c>
      <c r="EX9" s="1398"/>
      <c r="EY9" s="1398">
        <v>1878565</v>
      </c>
      <c r="EZ9" s="1398">
        <v>-67697181</v>
      </c>
      <c r="FA9" s="1398"/>
      <c r="FB9" s="1398">
        <v>0</v>
      </c>
      <c r="FC9" s="1398">
        <v>-67697181</v>
      </c>
      <c r="FD9" s="1398"/>
      <c r="FE9" s="1398"/>
      <c r="FF9" s="1398">
        <v>64157557.299999997</v>
      </c>
      <c r="FG9" s="1398"/>
      <c r="FH9" s="1398"/>
      <c r="FI9" s="1398"/>
      <c r="FJ9" s="1398"/>
      <c r="FK9" s="1398"/>
      <c r="FL9" s="1398">
        <v>99283416</v>
      </c>
      <c r="FM9" s="1194">
        <v>0</v>
      </c>
    </row>
    <row r="10" spans="1:169">
      <c r="A10" s="1194"/>
      <c r="B10" s="1196">
        <v>42156</v>
      </c>
      <c r="C10" s="1398">
        <v>62949856.870000012</v>
      </c>
      <c r="D10" s="1398">
        <v>62949856.870000012</v>
      </c>
      <c r="E10" s="1398">
        <v>24482869.983765736</v>
      </c>
      <c r="F10" s="1398">
        <v>38466986.886234276</v>
      </c>
      <c r="G10" s="1398"/>
      <c r="H10" s="1398"/>
      <c r="I10" s="1398"/>
      <c r="J10" s="1398"/>
      <c r="K10" s="1398"/>
      <c r="L10" s="1398"/>
      <c r="M10" s="1398"/>
      <c r="N10" s="1398"/>
      <c r="O10" s="1398"/>
      <c r="P10" s="1398"/>
      <c r="Q10" s="1398">
        <v>0</v>
      </c>
      <c r="R10" s="1398">
        <v>0</v>
      </c>
      <c r="S10" s="1398">
        <v>0</v>
      </c>
      <c r="T10" s="1398"/>
      <c r="U10" s="1398"/>
      <c r="V10" s="1398"/>
      <c r="W10" s="1398">
        <v>0</v>
      </c>
      <c r="X10" s="1398"/>
      <c r="Y10" s="1398"/>
      <c r="Z10" s="1398"/>
      <c r="AA10" s="1398">
        <v>0</v>
      </c>
      <c r="AB10" s="1398"/>
      <c r="AC10" s="1398"/>
      <c r="AD10" s="1398"/>
      <c r="AE10" s="1398">
        <v>0</v>
      </c>
      <c r="AF10" s="1398"/>
      <c r="AG10" s="1398"/>
      <c r="AH10" s="1398"/>
      <c r="AI10" s="1398">
        <v>0</v>
      </c>
      <c r="AJ10" s="1398"/>
      <c r="AK10" s="1398"/>
      <c r="AL10" s="1398"/>
      <c r="AM10" s="1398">
        <v>0</v>
      </c>
      <c r="AN10" s="1398"/>
      <c r="AO10" s="1398"/>
      <c r="AP10" s="1398"/>
      <c r="AQ10" s="1398">
        <v>0</v>
      </c>
      <c r="AR10" s="1398"/>
      <c r="AS10" s="1398"/>
      <c r="AT10" s="1398"/>
      <c r="AU10" s="1398">
        <v>0</v>
      </c>
      <c r="AV10" s="1398"/>
      <c r="AW10" s="1398"/>
      <c r="AX10" s="1398"/>
      <c r="AY10" s="1398">
        <v>0</v>
      </c>
      <c r="AZ10" s="1398"/>
      <c r="BA10" s="1398"/>
      <c r="BB10" s="1398"/>
      <c r="BC10" s="1398">
        <v>0</v>
      </c>
      <c r="BD10" s="1398"/>
      <c r="BE10" s="1398"/>
      <c r="BF10" s="1398"/>
      <c r="BG10" s="1398">
        <v>0</v>
      </c>
      <c r="BH10" s="1398"/>
      <c r="BI10" s="1398"/>
      <c r="BJ10" s="1398"/>
      <c r="BK10" s="1398"/>
      <c r="BL10" s="1398">
        <v>0</v>
      </c>
      <c r="BM10" s="1398">
        <v>0</v>
      </c>
      <c r="BN10" s="1398"/>
      <c r="BO10" s="1398">
        <v>0</v>
      </c>
      <c r="BP10" s="1398"/>
      <c r="BQ10" s="1398"/>
      <c r="BR10" s="1398"/>
      <c r="BS10" s="1398"/>
      <c r="BT10" s="1398">
        <v>0</v>
      </c>
      <c r="BU10" s="1398"/>
      <c r="BV10" s="1398">
        <v>0</v>
      </c>
      <c r="BW10" s="1398"/>
      <c r="BX10" s="1398"/>
      <c r="BY10" s="1398"/>
      <c r="BZ10" s="1398"/>
      <c r="CA10" s="1398">
        <v>0</v>
      </c>
      <c r="CB10" s="1398"/>
      <c r="CC10" s="1398">
        <v>0</v>
      </c>
      <c r="CD10" s="1398"/>
      <c r="CE10" s="1398"/>
      <c r="CF10" s="1398"/>
      <c r="CG10" s="1398"/>
      <c r="CH10" s="1398"/>
      <c r="CI10" s="1398">
        <v>0</v>
      </c>
      <c r="CJ10" s="1398"/>
      <c r="CK10" s="1398"/>
      <c r="CL10" s="1398"/>
      <c r="CM10" s="1398"/>
      <c r="CN10" s="1398"/>
      <c r="CO10" s="1398">
        <v>0</v>
      </c>
      <c r="CP10" s="1398"/>
      <c r="CQ10" s="1398"/>
      <c r="CR10" s="1398"/>
      <c r="CS10" s="1398"/>
      <c r="CT10" s="1398">
        <v>0</v>
      </c>
      <c r="CU10" s="1398">
        <v>0</v>
      </c>
      <c r="CV10" s="1398"/>
      <c r="CW10" s="1398"/>
      <c r="CX10" s="1398">
        <v>0</v>
      </c>
      <c r="CY10" s="1398"/>
      <c r="CZ10" s="1398"/>
      <c r="DA10" s="1398">
        <v>0</v>
      </c>
      <c r="DB10" s="1398"/>
      <c r="DC10" s="1398"/>
      <c r="DD10" s="1398"/>
      <c r="DE10" s="1398">
        <v>0</v>
      </c>
      <c r="DF10" s="1398">
        <v>0</v>
      </c>
      <c r="DG10" s="1398"/>
      <c r="DH10" s="1398"/>
      <c r="DI10" s="1398">
        <v>0</v>
      </c>
      <c r="DJ10" s="1398"/>
      <c r="DK10" s="1398"/>
      <c r="DL10" s="1398">
        <v>0</v>
      </c>
      <c r="DM10" s="1398"/>
      <c r="DN10" s="1398"/>
      <c r="DO10" s="1398"/>
      <c r="DP10" s="1398"/>
      <c r="DQ10" s="1398"/>
      <c r="DR10" s="1398">
        <v>0</v>
      </c>
      <c r="DS10" s="1398"/>
      <c r="DT10" s="1398">
        <v>0</v>
      </c>
      <c r="DU10" s="1398"/>
      <c r="DV10" s="1398"/>
      <c r="DW10" s="1398">
        <v>0</v>
      </c>
      <c r="DX10" s="1398"/>
      <c r="DY10" s="1398"/>
      <c r="DZ10" s="1398"/>
      <c r="EA10" s="1398"/>
      <c r="EB10" s="1398">
        <v>0</v>
      </c>
      <c r="EC10" s="1398"/>
      <c r="ED10" s="1398"/>
      <c r="EE10" s="1398"/>
      <c r="EF10" s="1398">
        <v>0</v>
      </c>
      <c r="EG10" s="1398">
        <v>0</v>
      </c>
      <c r="EH10" s="1398"/>
      <c r="EI10" s="1398"/>
      <c r="EJ10" s="1398">
        <v>0</v>
      </c>
      <c r="EK10" s="1398"/>
      <c r="EL10" s="1398"/>
      <c r="EM10" s="1398">
        <v>0</v>
      </c>
      <c r="EN10" s="1398"/>
      <c r="EO10" s="1398"/>
      <c r="EP10" s="1398"/>
      <c r="EQ10" s="1398"/>
      <c r="ER10" s="1398"/>
      <c r="ES10" s="1398">
        <v>-28943901.291288815</v>
      </c>
      <c r="ET10" s="1398">
        <v>37045237</v>
      </c>
      <c r="EU10" s="1398">
        <v>2498362</v>
      </c>
      <c r="EV10" s="1398">
        <v>34546875</v>
      </c>
      <c r="EW10" s="1398">
        <v>1878564.9600000002</v>
      </c>
      <c r="EX10" s="1398"/>
      <c r="EY10" s="1398">
        <v>1878564.9600000002</v>
      </c>
      <c r="EZ10" s="1398">
        <v>-67867703.251288816</v>
      </c>
      <c r="FA10" s="1398"/>
      <c r="FB10" s="1398">
        <v>0</v>
      </c>
      <c r="FC10" s="1398">
        <v>-67867703.251288816</v>
      </c>
      <c r="FD10" s="1398"/>
      <c r="FE10" s="1398"/>
      <c r="FF10" s="1398">
        <v>65430767.570000015</v>
      </c>
      <c r="FG10" s="1398"/>
      <c r="FH10" s="1398"/>
      <c r="FI10" s="1398"/>
      <c r="FJ10" s="1398"/>
      <c r="FK10" s="1398"/>
      <c r="FL10" s="1398">
        <v>99436723.148711205</v>
      </c>
      <c r="FM10" s="1194">
        <v>0</v>
      </c>
    </row>
    <row r="11" spans="1:169">
      <c r="A11" s="1194"/>
      <c r="B11" s="1196">
        <v>42186</v>
      </c>
      <c r="C11" s="1398">
        <v>62949856.870000005</v>
      </c>
      <c r="D11" s="1398">
        <v>62949856.870000005</v>
      </c>
      <c r="E11" s="1398">
        <v>24482869.98</v>
      </c>
      <c r="F11" s="1398">
        <v>38466986.890000001</v>
      </c>
      <c r="G11" s="1398"/>
      <c r="H11" s="1398"/>
      <c r="I11" s="1398"/>
      <c r="J11" s="1398"/>
      <c r="K11" s="1398"/>
      <c r="L11" s="1398"/>
      <c r="M11" s="1398"/>
      <c r="N11" s="1398"/>
      <c r="O11" s="1398"/>
      <c r="P11" s="1398"/>
      <c r="Q11" s="1398">
        <v>0</v>
      </c>
      <c r="R11" s="1398">
        <v>0</v>
      </c>
      <c r="S11" s="1398">
        <v>0</v>
      </c>
      <c r="T11" s="1398"/>
      <c r="U11" s="1398"/>
      <c r="V11" s="1398"/>
      <c r="W11" s="1398">
        <v>0</v>
      </c>
      <c r="X11" s="1398"/>
      <c r="Y11" s="1398"/>
      <c r="Z11" s="1398"/>
      <c r="AA11" s="1398">
        <v>0</v>
      </c>
      <c r="AB11" s="1398"/>
      <c r="AC11" s="1398"/>
      <c r="AD11" s="1398"/>
      <c r="AE11" s="1398">
        <v>0</v>
      </c>
      <c r="AF11" s="1398"/>
      <c r="AG11" s="1398"/>
      <c r="AH11" s="1398"/>
      <c r="AI11" s="1398">
        <v>0</v>
      </c>
      <c r="AJ11" s="1398"/>
      <c r="AK11" s="1398"/>
      <c r="AL11" s="1398"/>
      <c r="AM11" s="1398">
        <v>0</v>
      </c>
      <c r="AN11" s="1398"/>
      <c r="AO11" s="1398"/>
      <c r="AP11" s="1398"/>
      <c r="AQ11" s="1398">
        <v>0</v>
      </c>
      <c r="AR11" s="1398"/>
      <c r="AS11" s="1398"/>
      <c r="AT11" s="1398"/>
      <c r="AU11" s="1398">
        <v>0</v>
      </c>
      <c r="AV11" s="1398"/>
      <c r="AW11" s="1398"/>
      <c r="AX11" s="1398"/>
      <c r="AY11" s="1398">
        <v>0</v>
      </c>
      <c r="AZ11" s="1398"/>
      <c r="BA11" s="1398"/>
      <c r="BB11" s="1398"/>
      <c r="BC11" s="1398">
        <v>0</v>
      </c>
      <c r="BD11" s="1398"/>
      <c r="BE11" s="1398"/>
      <c r="BF11" s="1398"/>
      <c r="BG11" s="1398">
        <v>0</v>
      </c>
      <c r="BH11" s="1398"/>
      <c r="BI11" s="1398"/>
      <c r="BJ11" s="1398"/>
      <c r="BK11" s="1398"/>
      <c r="BL11" s="1398">
        <v>0</v>
      </c>
      <c r="BM11" s="1398">
        <v>0</v>
      </c>
      <c r="BN11" s="1398"/>
      <c r="BO11" s="1398">
        <v>0</v>
      </c>
      <c r="BP11" s="1398"/>
      <c r="BQ11" s="1398"/>
      <c r="BR11" s="1398"/>
      <c r="BS11" s="1398"/>
      <c r="BT11" s="1398">
        <v>0</v>
      </c>
      <c r="BU11" s="1398"/>
      <c r="BV11" s="1398">
        <v>0</v>
      </c>
      <c r="BW11" s="1398"/>
      <c r="BX11" s="1398"/>
      <c r="BY11" s="1398"/>
      <c r="BZ11" s="1398"/>
      <c r="CA11" s="1398">
        <v>0</v>
      </c>
      <c r="CB11" s="1398"/>
      <c r="CC11" s="1398">
        <v>0</v>
      </c>
      <c r="CD11" s="1398"/>
      <c r="CE11" s="1398"/>
      <c r="CF11" s="1398"/>
      <c r="CG11" s="1398"/>
      <c r="CH11" s="1398"/>
      <c r="CI11" s="1398">
        <v>0</v>
      </c>
      <c r="CJ11" s="1398"/>
      <c r="CK11" s="1398"/>
      <c r="CL11" s="1398"/>
      <c r="CM11" s="1398"/>
      <c r="CN11" s="1398"/>
      <c r="CO11" s="1398">
        <v>0</v>
      </c>
      <c r="CP11" s="1398"/>
      <c r="CQ11" s="1398"/>
      <c r="CR11" s="1398"/>
      <c r="CS11" s="1398"/>
      <c r="CT11" s="1398">
        <v>0</v>
      </c>
      <c r="CU11" s="1398">
        <v>0</v>
      </c>
      <c r="CV11" s="1398"/>
      <c r="CW11" s="1398"/>
      <c r="CX11" s="1398">
        <v>0</v>
      </c>
      <c r="CY11" s="1398"/>
      <c r="CZ11" s="1398"/>
      <c r="DA11" s="1398">
        <v>0</v>
      </c>
      <c r="DB11" s="1398"/>
      <c r="DC11" s="1398"/>
      <c r="DD11" s="1398"/>
      <c r="DE11" s="1398">
        <v>0</v>
      </c>
      <c r="DF11" s="1398">
        <v>0</v>
      </c>
      <c r="DG11" s="1398"/>
      <c r="DH11" s="1398"/>
      <c r="DI11" s="1398">
        <v>0</v>
      </c>
      <c r="DJ11" s="1398"/>
      <c r="DK11" s="1398"/>
      <c r="DL11" s="1398">
        <v>0</v>
      </c>
      <c r="DM11" s="1398"/>
      <c r="DN11" s="1398"/>
      <c r="DO11" s="1398"/>
      <c r="DP11" s="1398"/>
      <c r="DQ11" s="1398"/>
      <c r="DR11" s="1398">
        <v>0</v>
      </c>
      <c r="DS11" s="1398"/>
      <c r="DT11" s="1398">
        <v>0</v>
      </c>
      <c r="DU11" s="1398"/>
      <c r="DV11" s="1398"/>
      <c r="DW11" s="1398">
        <v>0</v>
      </c>
      <c r="DX11" s="1398"/>
      <c r="DY11" s="1398"/>
      <c r="DZ11" s="1398"/>
      <c r="EA11" s="1398"/>
      <c r="EB11" s="1398">
        <v>0</v>
      </c>
      <c r="EC11" s="1398"/>
      <c r="ED11" s="1398"/>
      <c r="EE11" s="1398"/>
      <c r="EF11" s="1398">
        <v>0</v>
      </c>
      <c r="EG11" s="1398">
        <v>0</v>
      </c>
      <c r="EH11" s="1398"/>
      <c r="EI11" s="1398"/>
      <c r="EJ11" s="1398">
        <v>0</v>
      </c>
      <c r="EK11" s="1398"/>
      <c r="EL11" s="1398"/>
      <c r="EM11" s="1398">
        <v>0</v>
      </c>
      <c r="EN11" s="1398"/>
      <c r="EO11" s="1398"/>
      <c r="EP11" s="1398"/>
      <c r="EQ11" s="1398"/>
      <c r="ER11" s="1398"/>
      <c r="ES11" s="1398">
        <v>-27769396</v>
      </c>
      <c r="ET11" s="1398">
        <v>37045237</v>
      </c>
      <c r="EU11" s="1398">
        <v>2498362</v>
      </c>
      <c r="EV11" s="1398">
        <v>34546875</v>
      </c>
      <c r="EW11" s="1398">
        <v>1878564</v>
      </c>
      <c r="EX11" s="1398"/>
      <c r="EY11" s="1398">
        <v>1878564</v>
      </c>
      <c r="EZ11" s="1398">
        <v>-66693197</v>
      </c>
      <c r="FA11" s="1398"/>
      <c r="FB11" s="1398">
        <v>0</v>
      </c>
      <c r="FC11" s="1398">
        <v>-66693197</v>
      </c>
      <c r="FD11" s="1398"/>
      <c r="FE11" s="1398"/>
      <c r="FF11" s="1398">
        <v>64795022.129999995</v>
      </c>
      <c r="FG11" s="1398"/>
      <c r="FH11" s="1398"/>
      <c r="FI11" s="1398"/>
      <c r="FJ11" s="1398"/>
      <c r="FK11" s="1398"/>
      <c r="FL11" s="1398">
        <v>99975483</v>
      </c>
      <c r="FM11" s="1194">
        <v>0</v>
      </c>
    </row>
    <row r="12" spans="1:169">
      <c r="A12" s="1194"/>
      <c r="B12" s="1196">
        <v>42217</v>
      </c>
      <c r="C12" s="1398">
        <v>62949856.719999999</v>
      </c>
      <c r="D12" s="1398">
        <v>62949856.719999999</v>
      </c>
      <c r="E12" s="1398">
        <v>24482869.93</v>
      </c>
      <c r="F12" s="1398">
        <v>38466986.789999999</v>
      </c>
      <c r="G12" s="1398"/>
      <c r="H12" s="1398"/>
      <c r="I12" s="1398"/>
      <c r="J12" s="1398"/>
      <c r="K12" s="1398"/>
      <c r="L12" s="1398"/>
      <c r="M12" s="1398"/>
      <c r="N12" s="1398"/>
      <c r="O12" s="1398"/>
      <c r="P12" s="1398"/>
      <c r="Q12" s="1398">
        <v>0</v>
      </c>
      <c r="R12" s="1398">
        <v>0</v>
      </c>
      <c r="S12" s="1398">
        <v>0</v>
      </c>
      <c r="T12" s="1398"/>
      <c r="U12" s="1398"/>
      <c r="V12" s="1398"/>
      <c r="W12" s="1398">
        <v>0</v>
      </c>
      <c r="X12" s="1398"/>
      <c r="Y12" s="1398"/>
      <c r="Z12" s="1398"/>
      <c r="AA12" s="1398">
        <v>0</v>
      </c>
      <c r="AB12" s="1398"/>
      <c r="AC12" s="1398"/>
      <c r="AD12" s="1398"/>
      <c r="AE12" s="1398">
        <v>0</v>
      </c>
      <c r="AF12" s="1398"/>
      <c r="AG12" s="1398"/>
      <c r="AH12" s="1398"/>
      <c r="AI12" s="1398">
        <v>0</v>
      </c>
      <c r="AJ12" s="1398"/>
      <c r="AK12" s="1398"/>
      <c r="AL12" s="1398"/>
      <c r="AM12" s="1398">
        <v>0</v>
      </c>
      <c r="AN12" s="1398"/>
      <c r="AO12" s="1398"/>
      <c r="AP12" s="1398"/>
      <c r="AQ12" s="1398">
        <v>0</v>
      </c>
      <c r="AR12" s="1398"/>
      <c r="AS12" s="1398"/>
      <c r="AT12" s="1398"/>
      <c r="AU12" s="1398">
        <v>0</v>
      </c>
      <c r="AV12" s="1398"/>
      <c r="AW12" s="1398"/>
      <c r="AX12" s="1398"/>
      <c r="AY12" s="1398">
        <v>0</v>
      </c>
      <c r="AZ12" s="1398"/>
      <c r="BA12" s="1398"/>
      <c r="BB12" s="1398"/>
      <c r="BC12" s="1398">
        <v>0</v>
      </c>
      <c r="BD12" s="1398"/>
      <c r="BE12" s="1398"/>
      <c r="BF12" s="1398"/>
      <c r="BG12" s="1398">
        <v>0</v>
      </c>
      <c r="BH12" s="1398"/>
      <c r="BI12" s="1398"/>
      <c r="BJ12" s="1398"/>
      <c r="BK12" s="1398"/>
      <c r="BL12" s="1398">
        <v>0</v>
      </c>
      <c r="BM12" s="1398">
        <v>0</v>
      </c>
      <c r="BN12" s="1398"/>
      <c r="BO12" s="1398">
        <v>0</v>
      </c>
      <c r="BP12" s="1398"/>
      <c r="BQ12" s="1398"/>
      <c r="BR12" s="1398"/>
      <c r="BS12" s="1398"/>
      <c r="BT12" s="1398">
        <v>0</v>
      </c>
      <c r="BU12" s="1398"/>
      <c r="BV12" s="1398">
        <v>0</v>
      </c>
      <c r="BW12" s="1398"/>
      <c r="BX12" s="1398"/>
      <c r="BY12" s="1398"/>
      <c r="BZ12" s="1398"/>
      <c r="CA12" s="1398">
        <v>0</v>
      </c>
      <c r="CB12" s="1398"/>
      <c r="CC12" s="1398">
        <v>0</v>
      </c>
      <c r="CD12" s="1398"/>
      <c r="CE12" s="1398"/>
      <c r="CF12" s="1398"/>
      <c r="CG12" s="1398"/>
      <c r="CH12" s="1398"/>
      <c r="CI12" s="1398">
        <v>0</v>
      </c>
      <c r="CJ12" s="1398"/>
      <c r="CK12" s="1398"/>
      <c r="CL12" s="1398"/>
      <c r="CM12" s="1398"/>
      <c r="CN12" s="1398"/>
      <c r="CO12" s="1398">
        <v>0</v>
      </c>
      <c r="CP12" s="1398"/>
      <c r="CQ12" s="1398"/>
      <c r="CR12" s="1398"/>
      <c r="CS12" s="1398"/>
      <c r="CT12" s="1398">
        <v>0</v>
      </c>
      <c r="CU12" s="1398">
        <v>0</v>
      </c>
      <c r="CV12" s="1398"/>
      <c r="CW12" s="1398"/>
      <c r="CX12" s="1398">
        <v>0</v>
      </c>
      <c r="CY12" s="1398"/>
      <c r="CZ12" s="1398"/>
      <c r="DA12" s="1398">
        <v>0</v>
      </c>
      <c r="DB12" s="1398"/>
      <c r="DC12" s="1398"/>
      <c r="DD12" s="1398"/>
      <c r="DE12" s="1398">
        <v>0</v>
      </c>
      <c r="DF12" s="1398">
        <v>0</v>
      </c>
      <c r="DG12" s="1398"/>
      <c r="DH12" s="1398"/>
      <c r="DI12" s="1398">
        <v>0</v>
      </c>
      <c r="DJ12" s="1398"/>
      <c r="DK12" s="1398"/>
      <c r="DL12" s="1398">
        <v>0</v>
      </c>
      <c r="DM12" s="1398"/>
      <c r="DN12" s="1398"/>
      <c r="DO12" s="1398"/>
      <c r="DP12" s="1398"/>
      <c r="DQ12" s="1398"/>
      <c r="DR12" s="1398">
        <v>0</v>
      </c>
      <c r="DS12" s="1398"/>
      <c r="DT12" s="1398">
        <v>0</v>
      </c>
      <c r="DU12" s="1398"/>
      <c r="DV12" s="1398"/>
      <c r="DW12" s="1398">
        <v>0</v>
      </c>
      <c r="DX12" s="1398"/>
      <c r="DY12" s="1398"/>
      <c r="DZ12" s="1398"/>
      <c r="EA12" s="1398"/>
      <c r="EB12" s="1398">
        <v>0</v>
      </c>
      <c r="EC12" s="1398"/>
      <c r="ED12" s="1398"/>
      <c r="EE12" s="1398"/>
      <c r="EF12" s="1398">
        <v>0</v>
      </c>
      <c r="EG12" s="1398">
        <v>0</v>
      </c>
      <c r="EH12" s="1398"/>
      <c r="EI12" s="1398"/>
      <c r="EJ12" s="1398">
        <v>0</v>
      </c>
      <c r="EK12" s="1398"/>
      <c r="EL12" s="1398"/>
      <c r="EM12" s="1398">
        <v>0</v>
      </c>
      <c r="EN12" s="1398"/>
      <c r="EO12" s="1398"/>
      <c r="EP12" s="1398"/>
      <c r="EQ12" s="1398"/>
      <c r="ER12" s="1398"/>
      <c r="ES12" s="1398">
        <v>-14905779</v>
      </c>
      <c r="ET12" s="1398">
        <v>37045237</v>
      </c>
      <c r="EU12" s="1398">
        <v>2498362</v>
      </c>
      <c r="EV12" s="1398">
        <v>34546875</v>
      </c>
      <c r="EW12" s="1398">
        <v>1878564</v>
      </c>
      <c r="EX12" s="1398"/>
      <c r="EY12" s="1398">
        <v>1878564</v>
      </c>
      <c r="EZ12" s="1398">
        <v>-53829580</v>
      </c>
      <c r="FA12" s="1398"/>
      <c r="FB12" s="1398">
        <v>0</v>
      </c>
      <c r="FC12" s="1398">
        <v>-53829580</v>
      </c>
      <c r="FD12" s="1398"/>
      <c r="FE12" s="1398"/>
      <c r="FF12" s="1398">
        <v>51348892.280000001</v>
      </c>
      <c r="FG12" s="1398"/>
      <c r="FH12" s="1398"/>
      <c r="FI12" s="1398"/>
      <c r="FJ12" s="1398"/>
      <c r="FK12" s="1398"/>
      <c r="FL12" s="1398">
        <v>99392970</v>
      </c>
      <c r="FM12" s="1194">
        <v>0</v>
      </c>
    </row>
    <row r="13" spans="1:169">
      <c r="A13" s="1194"/>
      <c r="B13" s="1196">
        <v>42248</v>
      </c>
      <c r="C13" s="1398">
        <v>62157810.079999998</v>
      </c>
      <c r="D13" s="1398">
        <v>62157810.079999998</v>
      </c>
      <c r="E13" s="1398">
        <v>24174821.969999999</v>
      </c>
      <c r="F13" s="1398">
        <v>37982988.109999999</v>
      </c>
      <c r="G13" s="1398"/>
      <c r="H13" s="1398"/>
      <c r="I13" s="1398"/>
      <c r="J13" s="1398"/>
      <c r="K13" s="1398"/>
      <c r="L13" s="1398"/>
      <c r="M13" s="1398"/>
      <c r="N13" s="1398"/>
      <c r="O13" s="1398"/>
      <c r="P13" s="1398"/>
      <c r="Q13" s="1398">
        <v>0</v>
      </c>
      <c r="R13" s="1398">
        <v>0</v>
      </c>
      <c r="S13" s="1398">
        <v>0</v>
      </c>
      <c r="T13" s="1398"/>
      <c r="U13" s="1398"/>
      <c r="V13" s="1398"/>
      <c r="W13" s="1398">
        <v>0</v>
      </c>
      <c r="X13" s="1398"/>
      <c r="Y13" s="1398"/>
      <c r="Z13" s="1398"/>
      <c r="AA13" s="1398">
        <v>0</v>
      </c>
      <c r="AB13" s="1398"/>
      <c r="AC13" s="1398"/>
      <c r="AD13" s="1398"/>
      <c r="AE13" s="1398">
        <v>0</v>
      </c>
      <c r="AF13" s="1398"/>
      <c r="AG13" s="1398"/>
      <c r="AH13" s="1398"/>
      <c r="AI13" s="1398">
        <v>0</v>
      </c>
      <c r="AJ13" s="1398"/>
      <c r="AK13" s="1398"/>
      <c r="AL13" s="1398"/>
      <c r="AM13" s="1398">
        <v>0</v>
      </c>
      <c r="AN13" s="1398"/>
      <c r="AO13" s="1398"/>
      <c r="AP13" s="1398"/>
      <c r="AQ13" s="1398">
        <v>0</v>
      </c>
      <c r="AR13" s="1398"/>
      <c r="AS13" s="1398"/>
      <c r="AT13" s="1398"/>
      <c r="AU13" s="1398">
        <v>0</v>
      </c>
      <c r="AV13" s="1398"/>
      <c r="AW13" s="1398"/>
      <c r="AX13" s="1398"/>
      <c r="AY13" s="1398">
        <v>0</v>
      </c>
      <c r="AZ13" s="1398"/>
      <c r="BA13" s="1398"/>
      <c r="BB13" s="1398"/>
      <c r="BC13" s="1398">
        <v>0</v>
      </c>
      <c r="BD13" s="1398"/>
      <c r="BE13" s="1398"/>
      <c r="BF13" s="1398"/>
      <c r="BG13" s="1398">
        <v>0</v>
      </c>
      <c r="BH13" s="1398"/>
      <c r="BI13" s="1398"/>
      <c r="BJ13" s="1398"/>
      <c r="BK13" s="1398"/>
      <c r="BL13" s="1398">
        <v>0</v>
      </c>
      <c r="BM13" s="1398">
        <v>0</v>
      </c>
      <c r="BN13" s="1398"/>
      <c r="BO13" s="1398">
        <v>0</v>
      </c>
      <c r="BP13" s="1398"/>
      <c r="BQ13" s="1398"/>
      <c r="BR13" s="1398"/>
      <c r="BS13" s="1398"/>
      <c r="BT13" s="1398">
        <v>0</v>
      </c>
      <c r="BU13" s="1398"/>
      <c r="BV13" s="1398">
        <v>0</v>
      </c>
      <c r="BW13" s="1398"/>
      <c r="BX13" s="1398"/>
      <c r="BY13" s="1398"/>
      <c r="BZ13" s="1398"/>
      <c r="CA13" s="1398">
        <v>0</v>
      </c>
      <c r="CB13" s="1398"/>
      <c r="CC13" s="1398">
        <v>0</v>
      </c>
      <c r="CD13" s="1398"/>
      <c r="CE13" s="1398"/>
      <c r="CF13" s="1398"/>
      <c r="CG13" s="1398"/>
      <c r="CH13" s="1398"/>
      <c r="CI13" s="1398">
        <v>0</v>
      </c>
      <c r="CJ13" s="1398"/>
      <c r="CK13" s="1398"/>
      <c r="CL13" s="1398"/>
      <c r="CM13" s="1398"/>
      <c r="CN13" s="1398"/>
      <c r="CO13" s="1398">
        <v>0</v>
      </c>
      <c r="CP13" s="1398"/>
      <c r="CQ13" s="1398"/>
      <c r="CR13" s="1398"/>
      <c r="CS13" s="1398"/>
      <c r="CT13" s="1398">
        <v>0</v>
      </c>
      <c r="CU13" s="1398">
        <v>0</v>
      </c>
      <c r="CV13" s="1398"/>
      <c r="CW13" s="1398"/>
      <c r="CX13" s="1398">
        <v>0</v>
      </c>
      <c r="CY13" s="1398"/>
      <c r="CZ13" s="1398"/>
      <c r="DA13" s="1398">
        <v>0</v>
      </c>
      <c r="DB13" s="1398"/>
      <c r="DC13" s="1398"/>
      <c r="DD13" s="1398"/>
      <c r="DE13" s="1398">
        <v>0</v>
      </c>
      <c r="DF13" s="1398">
        <v>0</v>
      </c>
      <c r="DG13" s="1398"/>
      <c r="DH13" s="1398"/>
      <c r="DI13" s="1398">
        <v>0</v>
      </c>
      <c r="DJ13" s="1398"/>
      <c r="DK13" s="1398"/>
      <c r="DL13" s="1398">
        <v>0</v>
      </c>
      <c r="DM13" s="1398"/>
      <c r="DN13" s="1398"/>
      <c r="DO13" s="1398"/>
      <c r="DP13" s="1398"/>
      <c r="DQ13" s="1398"/>
      <c r="DR13" s="1398">
        <v>0</v>
      </c>
      <c r="DS13" s="1398"/>
      <c r="DT13" s="1398">
        <v>0</v>
      </c>
      <c r="DU13" s="1398"/>
      <c r="DV13" s="1398"/>
      <c r="DW13" s="1398">
        <v>0</v>
      </c>
      <c r="DX13" s="1398"/>
      <c r="DY13" s="1398"/>
      <c r="DZ13" s="1398"/>
      <c r="EA13" s="1398"/>
      <c r="EB13" s="1398">
        <v>0</v>
      </c>
      <c r="EC13" s="1398"/>
      <c r="ED13" s="1398"/>
      <c r="EE13" s="1398"/>
      <c r="EF13" s="1398">
        <v>0</v>
      </c>
      <c r="EG13" s="1398">
        <v>0</v>
      </c>
      <c r="EH13" s="1398"/>
      <c r="EI13" s="1398"/>
      <c r="EJ13" s="1398">
        <v>0</v>
      </c>
      <c r="EK13" s="1398"/>
      <c r="EL13" s="1398"/>
      <c r="EM13" s="1398">
        <v>0</v>
      </c>
      <c r="EN13" s="1398"/>
      <c r="EO13" s="1398"/>
      <c r="EP13" s="1398"/>
      <c r="EQ13" s="1398"/>
      <c r="ER13" s="1398"/>
      <c r="ES13" s="1398">
        <v>-15330579</v>
      </c>
      <c r="ET13" s="1398">
        <v>37045237</v>
      </c>
      <c r="EU13" s="1398">
        <v>2498362</v>
      </c>
      <c r="EV13" s="1398">
        <v>34546875</v>
      </c>
      <c r="EW13" s="1398">
        <v>1878564</v>
      </c>
      <c r="EX13" s="1398"/>
      <c r="EY13" s="1398">
        <v>1878564</v>
      </c>
      <c r="EZ13" s="1398">
        <v>-54254380</v>
      </c>
      <c r="FA13" s="1398"/>
      <c r="FB13" s="1398">
        <v>0</v>
      </c>
      <c r="FC13" s="1398">
        <v>-54254380</v>
      </c>
      <c r="FD13" s="1398"/>
      <c r="FE13" s="1398" t="s">
        <v>296</v>
      </c>
      <c r="FF13" s="1398">
        <v>52038445.920000002</v>
      </c>
      <c r="FG13" s="1398"/>
      <c r="FH13" s="1398"/>
      <c r="FI13" s="1398"/>
      <c r="FJ13" s="1398"/>
      <c r="FK13" s="1398"/>
      <c r="FL13" s="1398">
        <v>98865677</v>
      </c>
      <c r="FM13" s="1194">
        <v>0</v>
      </c>
    </row>
    <row r="14" spans="1:169">
      <c r="A14" s="1194"/>
      <c r="B14" s="1196">
        <v>42278</v>
      </c>
      <c r="C14" s="1398">
        <v>61925598.770000011</v>
      </c>
      <c r="D14" s="1398">
        <v>61925598.770000011</v>
      </c>
      <c r="E14" s="1398">
        <v>24084508.82555205</v>
      </c>
      <c r="F14" s="1398">
        <v>37841089.944447957</v>
      </c>
      <c r="G14" s="1398"/>
      <c r="H14" s="1398"/>
      <c r="I14" s="1398"/>
      <c r="J14" s="1398"/>
      <c r="K14" s="1398"/>
      <c r="L14" s="1398"/>
      <c r="M14" s="1398"/>
      <c r="N14" s="1398"/>
      <c r="O14" s="1398"/>
      <c r="P14" s="1398"/>
      <c r="Q14" s="1398">
        <v>0</v>
      </c>
      <c r="R14" s="1398">
        <v>0</v>
      </c>
      <c r="S14" s="1398">
        <v>0</v>
      </c>
      <c r="T14" s="1398"/>
      <c r="U14" s="1398"/>
      <c r="V14" s="1398"/>
      <c r="W14" s="1398">
        <v>0</v>
      </c>
      <c r="X14" s="1398"/>
      <c r="Y14" s="1398"/>
      <c r="Z14" s="1398"/>
      <c r="AA14" s="1398">
        <v>0</v>
      </c>
      <c r="AB14" s="1398"/>
      <c r="AC14" s="1398"/>
      <c r="AD14" s="1398"/>
      <c r="AE14" s="1398">
        <v>0</v>
      </c>
      <c r="AF14" s="1398"/>
      <c r="AG14" s="1398"/>
      <c r="AH14" s="1398"/>
      <c r="AI14" s="1398">
        <v>0</v>
      </c>
      <c r="AJ14" s="1398"/>
      <c r="AK14" s="1398"/>
      <c r="AL14" s="1398"/>
      <c r="AM14" s="1398">
        <v>0</v>
      </c>
      <c r="AN14" s="1398"/>
      <c r="AO14" s="1398"/>
      <c r="AP14" s="1398"/>
      <c r="AQ14" s="1398">
        <v>0</v>
      </c>
      <c r="AR14" s="1398"/>
      <c r="AS14" s="1398"/>
      <c r="AT14" s="1398"/>
      <c r="AU14" s="1398">
        <v>0</v>
      </c>
      <c r="AV14" s="1398"/>
      <c r="AW14" s="1398"/>
      <c r="AX14" s="1398"/>
      <c r="AY14" s="1398">
        <v>0</v>
      </c>
      <c r="AZ14" s="1398"/>
      <c r="BA14" s="1398"/>
      <c r="BB14" s="1398"/>
      <c r="BC14" s="1398">
        <v>0</v>
      </c>
      <c r="BD14" s="1398"/>
      <c r="BE14" s="1398"/>
      <c r="BF14" s="1398"/>
      <c r="BG14" s="1398">
        <v>0</v>
      </c>
      <c r="BH14" s="1398"/>
      <c r="BI14" s="1398"/>
      <c r="BJ14" s="1398"/>
      <c r="BK14" s="1398"/>
      <c r="BL14" s="1398">
        <v>0</v>
      </c>
      <c r="BM14" s="1398">
        <v>0</v>
      </c>
      <c r="BN14" s="1398"/>
      <c r="BO14" s="1398">
        <v>0</v>
      </c>
      <c r="BP14" s="1398"/>
      <c r="BQ14" s="1398"/>
      <c r="BR14" s="1398"/>
      <c r="BS14" s="1398"/>
      <c r="BT14" s="1398">
        <v>0</v>
      </c>
      <c r="BU14" s="1398"/>
      <c r="BV14" s="1398">
        <v>0</v>
      </c>
      <c r="BW14" s="1398"/>
      <c r="BX14" s="1398"/>
      <c r="BY14" s="1398"/>
      <c r="BZ14" s="1398"/>
      <c r="CA14" s="1398">
        <v>0</v>
      </c>
      <c r="CB14" s="1398"/>
      <c r="CC14" s="1398">
        <v>0</v>
      </c>
      <c r="CD14" s="1398"/>
      <c r="CE14" s="1398"/>
      <c r="CF14" s="1398"/>
      <c r="CG14" s="1398"/>
      <c r="CH14" s="1398"/>
      <c r="CI14" s="1398">
        <v>0</v>
      </c>
      <c r="CJ14" s="1398"/>
      <c r="CK14" s="1398"/>
      <c r="CL14" s="1398"/>
      <c r="CM14" s="1398"/>
      <c r="CN14" s="1398"/>
      <c r="CO14" s="1398">
        <v>0</v>
      </c>
      <c r="CP14" s="1398"/>
      <c r="CQ14" s="1398"/>
      <c r="CR14" s="1398"/>
      <c r="CS14" s="1398"/>
      <c r="CT14" s="1398">
        <v>0</v>
      </c>
      <c r="CU14" s="1398">
        <v>0</v>
      </c>
      <c r="CV14" s="1398"/>
      <c r="CW14" s="1398"/>
      <c r="CX14" s="1398">
        <v>0</v>
      </c>
      <c r="CY14" s="1398"/>
      <c r="CZ14" s="1398"/>
      <c r="DA14" s="1398">
        <v>0</v>
      </c>
      <c r="DB14" s="1398"/>
      <c r="DC14" s="1398"/>
      <c r="DD14" s="1398"/>
      <c r="DE14" s="1398">
        <v>0</v>
      </c>
      <c r="DF14" s="1398">
        <v>0</v>
      </c>
      <c r="DG14" s="1398"/>
      <c r="DH14" s="1398"/>
      <c r="DI14" s="1398">
        <v>0</v>
      </c>
      <c r="DJ14" s="1398"/>
      <c r="DK14" s="1398"/>
      <c r="DL14" s="1398">
        <v>0</v>
      </c>
      <c r="DM14" s="1398"/>
      <c r="DN14" s="1398"/>
      <c r="DO14" s="1398"/>
      <c r="DP14" s="1398"/>
      <c r="DQ14" s="1398"/>
      <c r="DR14" s="1398">
        <v>0</v>
      </c>
      <c r="DS14" s="1398"/>
      <c r="DT14" s="1398">
        <v>0</v>
      </c>
      <c r="DU14" s="1398"/>
      <c r="DV14" s="1398"/>
      <c r="DW14" s="1398">
        <v>0</v>
      </c>
      <c r="DX14" s="1398"/>
      <c r="DY14" s="1398"/>
      <c r="DZ14" s="1398"/>
      <c r="EA14" s="1398"/>
      <c r="EB14" s="1398">
        <v>0</v>
      </c>
      <c r="EC14" s="1398"/>
      <c r="ED14" s="1398"/>
      <c r="EE14" s="1398"/>
      <c r="EF14" s="1398">
        <v>0</v>
      </c>
      <c r="EG14" s="1398">
        <v>0</v>
      </c>
      <c r="EH14" s="1398"/>
      <c r="EI14" s="1398"/>
      <c r="EJ14" s="1398">
        <v>0</v>
      </c>
      <c r="EK14" s="1398"/>
      <c r="EL14" s="1398"/>
      <c r="EM14" s="1398">
        <v>0</v>
      </c>
      <c r="EN14" s="1398"/>
      <c r="EO14" s="1398"/>
      <c r="EP14" s="1398"/>
      <c r="EQ14" s="1398"/>
      <c r="ER14" s="1398"/>
      <c r="ES14" s="1398">
        <v>-16378511.855082531</v>
      </c>
      <c r="ET14" s="1398">
        <v>37045237</v>
      </c>
      <c r="EU14" s="1398">
        <v>2498362</v>
      </c>
      <c r="EV14" s="1398">
        <v>34546875</v>
      </c>
      <c r="EW14" s="1398">
        <v>1878564.4600000002</v>
      </c>
      <c r="EX14" s="1398"/>
      <c r="EY14" s="1398">
        <v>1878564.4600000002</v>
      </c>
      <c r="EZ14" s="1398">
        <v>-55083197.469999999</v>
      </c>
      <c r="FA14" s="1398"/>
      <c r="FB14" s="1398"/>
      <c r="FC14" s="1398">
        <v>-55083197.469999999</v>
      </c>
      <c r="FD14" s="1398">
        <v>-219115.84508253229</v>
      </c>
      <c r="FE14" s="1398"/>
      <c r="FF14" s="1398">
        <v>53206281.208875</v>
      </c>
      <c r="FG14" s="1398"/>
      <c r="FH14" s="1398"/>
      <c r="FI14" s="1398"/>
      <c r="FJ14" s="1398"/>
      <c r="FK14" s="1398"/>
      <c r="FL14" s="1398">
        <v>98753368.123792484</v>
      </c>
      <c r="FM14" s="1194">
        <v>0</v>
      </c>
    </row>
    <row r="15" spans="1:169">
      <c r="A15" s="1194"/>
      <c r="B15" s="1196">
        <v>42309</v>
      </c>
      <c r="C15" s="1398">
        <v>58750333.830000006</v>
      </c>
      <c r="D15" s="1398">
        <v>58750333.830000006</v>
      </c>
      <c r="E15" s="1398">
        <v>22849564.020982079</v>
      </c>
      <c r="F15" s="1398">
        <v>35900769.809017926</v>
      </c>
      <c r="G15" s="1398"/>
      <c r="H15" s="1398"/>
      <c r="I15" s="1398"/>
      <c r="J15" s="1398"/>
      <c r="K15" s="1398"/>
      <c r="L15" s="1398"/>
      <c r="M15" s="1398"/>
      <c r="N15" s="1398"/>
      <c r="O15" s="1398"/>
      <c r="P15" s="1398"/>
      <c r="Q15" s="1398">
        <v>0</v>
      </c>
      <c r="R15" s="1398">
        <v>0</v>
      </c>
      <c r="S15" s="1398">
        <v>0</v>
      </c>
      <c r="T15" s="1398"/>
      <c r="U15" s="1398"/>
      <c r="V15" s="1398"/>
      <c r="W15" s="1398">
        <v>0</v>
      </c>
      <c r="X15" s="1398"/>
      <c r="Y15" s="1398"/>
      <c r="Z15" s="1398"/>
      <c r="AA15" s="1398">
        <v>0</v>
      </c>
      <c r="AB15" s="1398"/>
      <c r="AC15" s="1398"/>
      <c r="AD15" s="1398"/>
      <c r="AE15" s="1398">
        <v>0</v>
      </c>
      <c r="AF15" s="1398"/>
      <c r="AG15" s="1398"/>
      <c r="AH15" s="1398"/>
      <c r="AI15" s="1398">
        <v>0</v>
      </c>
      <c r="AJ15" s="1398"/>
      <c r="AK15" s="1398"/>
      <c r="AL15" s="1398"/>
      <c r="AM15" s="1398">
        <v>0</v>
      </c>
      <c r="AN15" s="1398"/>
      <c r="AO15" s="1398"/>
      <c r="AP15" s="1398"/>
      <c r="AQ15" s="1398">
        <v>0</v>
      </c>
      <c r="AR15" s="1398"/>
      <c r="AS15" s="1398"/>
      <c r="AT15" s="1398"/>
      <c r="AU15" s="1398">
        <v>0</v>
      </c>
      <c r="AV15" s="1398"/>
      <c r="AW15" s="1398"/>
      <c r="AX15" s="1398"/>
      <c r="AY15" s="1398">
        <v>0</v>
      </c>
      <c r="AZ15" s="1398"/>
      <c r="BA15" s="1398"/>
      <c r="BB15" s="1398"/>
      <c r="BC15" s="1398">
        <v>0</v>
      </c>
      <c r="BD15" s="1398"/>
      <c r="BE15" s="1398"/>
      <c r="BF15" s="1398"/>
      <c r="BG15" s="1398">
        <v>0</v>
      </c>
      <c r="BH15" s="1398"/>
      <c r="BI15" s="1398"/>
      <c r="BJ15" s="1398"/>
      <c r="BK15" s="1398"/>
      <c r="BL15" s="1398">
        <v>0</v>
      </c>
      <c r="BM15" s="1398">
        <v>0</v>
      </c>
      <c r="BN15" s="1398"/>
      <c r="BO15" s="1398">
        <v>0</v>
      </c>
      <c r="BP15" s="1398"/>
      <c r="BQ15" s="1398"/>
      <c r="BR15" s="1398"/>
      <c r="BS15" s="1398"/>
      <c r="BT15" s="1398">
        <v>0</v>
      </c>
      <c r="BU15" s="1398"/>
      <c r="BV15" s="1398">
        <v>0</v>
      </c>
      <c r="BW15" s="1398"/>
      <c r="BX15" s="1398"/>
      <c r="BY15" s="1398"/>
      <c r="BZ15" s="1398"/>
      <c r="CA15" s="1398">
        <v>0</v>
      </c>
      <c r="CB15" s="1398"/>
      <c r="CC15" s="1398">
        <v>0</v>
      </c>
      <c r="CD15" s="1398"/>
      <c r="CE15" s="1398"/>
      <c r="CF15" s="1398"/>
      <c r="CG15" s="1398"/>
      <c r="CH15" s="1398"/>
      <c r="CI15" s="1398">
        <v>0</v>
      </c>
      <c r="CJ15" s="1398"/>
      <c r="CK15" s="1398"/>
      <c r="CL15" s="1398"/>
      <c r="CM15" s="1398"/>
      <c r="CN15" s="1398"/>
      <c r="CO15" s="1398">
        <v>0</v>
      </c>
      <c r="CP15" s="1398"/>
      <c r="CQ15" s="1398"/>
      <c r="CR15" s="1398"/>
      <c r="CS15" s="1398"/>
      <c r="CT15" s="1398">
        <v>0</v>
      </c>
      <c r="CU15" s="1398">
        <v>0</v>
      </c>
      <c r="CV15" s="1398"/>
      <c r="CW15" s="1398"/>
      <c r="CX15" s="1398">
        <v>0</v>
      </c>
      <c r="CY15" s="1398"/>
      <c r="CZ15" s="1398"/>
      <c r="DA15" s="1398">
        <v>0</v>
      </c>
      <c r="DB15" s="1398"/>
      <c r="DC15" s="1398"/>
      <c r="DD15" s="1398"/>
      <c r="DE15" s="1398">
        <v>0</v>
      </c>
      <c r="DF15" s="1398">
        <v>0</v>
      </c>
      <c r="DG15" s="1398"/>
      <c r="DH15" s="1398"/>
      <c r="DI15" s="1398">
        <v>0</v>
      </c>
      <c r="DJ15" s="1398"/>
      <c r="DK15" s="1398"/>
      <c r="DL15" s="1398">
        <v>0</v>
      </c>
      <c r="DM15" s="1398"/>
      <c r="DN15" s="1398"/>
      <c r="DO15" s="1398"/>
      <c r="DP15" s="1398"/>
      <c r="DQ15" s="1398"/>
      <c r="DR15" s="1398">
        <v>0</v>
      </c>
      <c r="DS15" s="1398"/>
      <c r="DT15" s="1398">
        <v>0</v>
      </c>
      <c r="DU15" s="1398"/>
      <c r="DV15" s="1398"/>
      <c r="DW15" s="1398">
        <v>0</v>
      </c>
      <c r="DX15" s="1398"/>
      <c r="DY15" s="1398"/>
      <c r="DZ15" s="1398"/>
      <c r="EA15" s="1398"/>
      <c r="EB15" s="1398">
        <v>0</v>
      </c>
      <c r="EC15" s="1398"/>
      <c r="ED15" s="1398"/>
      <c r="EE15" s="1398"/>
      <c r="EF15" s="1398">
        <v>0</v>
      </c>
      <c r="EG15" s="1398">
        <v>0</v>
      </c>
      <c r="EH15" s="1398"/>
      <c r="EI15" s="1398"/>
      <c r="EJ15" s="1398">
        <v>0</v>
      </c>
      <c r="EK15" s="1398"/>
      <c r="EL15" s="1398"/>
      <c r="EM15" s="1398">
        <v>0</v>
      </c>
      <c r="EN15" s="1398"/>
      <c r="EO15" s="1398"/>
      <c r="EP15" s="1398"/>
      <c r="EQ15" s="1398"/>
      <c r="ER15" s="1398"/>
      <c r="ES15" s="1398">
        <v>-20231931.178852752</v>
      </c>
      <c r="ET15" s="1398">
        <v>37045237</v>
      </c>
      <c r="EU15" s="1398">
        <v>2498362</v>
      </c>
      <c r="EV15" s="1398">
        <v>34546875</v>
      </c>
      <c r="EW15" s="1398">
        <v>0</v>
      </c>
      <c r="EX15" s="1398"/>
      <c r="EY15" s="1398"/>
      <c r="EZ15" s="1398">
        <v>-53204633.009999998</v>
      </c>
      <c r="FA15" s="1398"/>
      <c r="FB15" s="1398"/>
      <c r="FC15" s="1398">
        <v>-53204633.009999998</v>
      </c>
      <c r="FD15" s="1398">
        <v>-4072535.168852753</v>
      </c>
      <c r="FE15" s="1398"/>
      <c r="FF15" s="1398">
        <v>52484628.100150019</v>
      </c>
      <c r="FG15" s="1398"/>
      <c r="FH15" s="1398"/>
      <c r="FI15" s="1398"/>
      <c r="FJ15" s="1398"/>
      <c r="FK15" s="1398"/>
      <c r="FL15" s="1398">
        <v>91003030.751297265</v>
      </c>
      <c r="FM15" s="1194">
        <v>0</v>
      </c>
    </row>
    <row r="16" spans="1:169">
      <c r="A16" s="1194"/>
      <c r="B16" s="1196">
        <v>42339</v>
      </c>
      <c r="C16" s="1398">
        <v>58524403.74000001</v>
      </c>
      <c r="D16" s="1398">
        <v>58524403.74000001</v>
      </c>
      <c r="E16" s="1398">
        <v>22761693.812947873</v>
      </c>
      <c r="F16" s="1398">
        <v>35762709.927052133</v>
      </c>
      <c r="G16" s="1398"/>
      <c r="H16" s="1398"/>
      <c r="I16" s="1398"/>
      <c r="J16" s="1398"/>
      <c r="K16" s="1398"/>
      <c r="L16" s="1398"/>
      <c r="M16" s="1398"/>
      <c r="N16" s="1398"/>
      <c r="O16" s="1398"/>
      <c r="P16" s="1398"/>
      <c r="Q16" s="1398">
        <v>0</v>
      </c>
      <c r="R16" s="1398">
        <v>0</v>
      </c>
      <c r="S16" s="1398">
        <v>0</v>
      </c>
      <c r="T16" s="1398"/>
      <c r="U16" s="1398"/>
      <c r="V16" s="1398"/>
      <c r="W16" s="1398">
        <v>0</v>
      </c>
      <c r="X16" s="1398"/>
      <c r="Y16" s="1398"/>
      <c r="Z16" s="1398"/>
      <c r="AA16" s="1398">
        <v>0</v>
      </c>
      <c r="AB16" s="1398"/>
      <c r="AC16" s="1398"/>
      <c r="AD16" s="1398"/>
      <c r="AE16" s="1398">
        <v>0</v>
      </c>
      <c r="AF16" s="1398"/>
      <c r="AG16" s="1398"/>
      <c r="AH16" s="1398"/>
      <c r="AI16" s="1398">
        <v>0</v>
      </c>
      <c r="AJ16" s="1398"/>
      <c r="AK16" s="1398"/>
      <c r="AL16" s="1398"/>
      <c r="AM16" s="1398">
        <v>0</v>
      </c>
      <c r="AN16" s="1398"/>
      <c r="AO16" s="1398"/>
      <c r="AP16" s="1398"/>
      <c r="AQ16" s="1398">
        <v>0</v>
      </c>
      <c r="AR16" s="1398"/>
      <c r="AS16" s="1398"/>
      <c r="AT16" s="1398"/>
      <c r="AU16" s="1398">
        <v>0</v>
      </c>
      <c r="AV16" s="1398"/>
      <c r="AW16" s="1398"/>
      <c r="AX16" s="1398"/>
      <c r="AY16" s="1398">
        <v>0</v>
      </c>
      <c r="AZ16" s="1398"/>
      <c r="BA16" s="1398"/>
      <c r="BB16" s="1398"/>
      <c r="BC16" s="1398">
        <v>0</v>
      </c>
      <c r="BD16" s="1398"/>
      <c r="BE16" s="1398"/>
      <c r="BF16" s="1398"/>
      <c r="BG16" s="1398">
        <v>0</v>
      </c>
      <c r="BH16" s="1398"/>
      <c r="BI16" s="1398"/>
      <c r="BJ16" s="1398"/>
      <c r="BK16" s="1398"/>
      <c r="BL16" s="1398">
        <v>0</v>
      </c>
      <c r="BM16" s="1398">
        <v>0</v>
      </c>
      <c r="BN16" s="1398"/>
      <c r="BO16" s="1398">
        <v>0</v>
      </c>
      <c r="BP16" s="1398"/>
      <c r="BQ16" s="1398"/>
      <c r="BR16" s="1398"/>
      <c r="BS16" s="1398"/>
      <c r="BT16" s="1398">
        <v>0</v>
      </c>
      <c r="BU16" s="1398"/>
      <c r="BV16" s="1398">
        <v>0</v>
      </c>
      <c r="BW16" s="1398"/>
      <c r="BX16" s="1398"/>
      <c r="BY16" s="1398"/>
      <c r="BZ16" s="1398"/>
      <c r="CA16" s="1398">
        <v>0</v>
      </c>
      <c r="CB16" s="1398"/>
      <c r="CC16" s="1398">
        <v>0</v>
      </c>
      <c r="CD16" s="1398"/>
      <c r="CE16" s="1398"/>
      <c r="CF16" s="1398"/>
      <c r="CG16" s="1398"/>
      <c r="CH16" s="1398"/>
      <c r="CI16" s="1398">
        <v>0</v>
      </c>
      <c r="CJ16" s="1398"/>
      <c r="CK16" s="1398"/>
      <c r="CL16" s="1398"/>
      <c r="CM16" s="1398"/>
      <c r="CN16" s="1398"/>
      <c r="CO16" s="1398">
        <v>0</v>
      </c>
      <c r="CP16" s="1398"/>
      <c r="CQ16" s="1398"/>
      <c r="CR16" s="1398"/>
      <c r="CS16" s="1398"/>
      <c r="CT16" s="1398">
        <v>0</v>
      </c>
      <c r="CU16" s="1398">
        <v>0</v>
      </c>
      <c r="CV16" s="1398"/>
      <c r="CW16" s="1398"/>
      <c r="CX16" s="1398">
        <v>0</v>
      </c>
      <c r="CY16" s="1398"/>
      <c r="CZ16" s="1398"/>
      <c r="DA16" s="1398">
        <v>0</v>
      </c>
      <c r="DB16" s="1398"/>
      <c r="DC16" s="1398"/>
      <c r="DD16" s="1398"/>
      <c r="DE16" s="1398">
        <v>0</v>
      </c>
      <c r="DF16" s="1398">
        <v>0</v>
      </c>
      <c r="DG16" s="1398"/>
      <c r="DH16" s="1398"/>
      <c r="DI16" s="1398">
        <v>0</v>
      </c>
      <c r="DJ16" s="1398"/>
      <c r="DK16" s="1398"/>
      <c r="DL16" s="1398">
        <v>0</v>
      </c>
      <c r="DM16" s="1398"/>
      <c r="DN16" s="1398"/>
      <c r="DO16" s="1398"/>
      <c r="DP16" s="1398"/>
      <c r="DQ16" s="1398"/>
      <c r="DR16" s="1398">
        <v>0</v>
      </c>
      <c r="DS16" s="1398"/>
      <c r="DT16" s="1398">
        <v>0</v>
      </c>
      <c r="DU16" s="1398"/>
      <c r="DV16" s="1398"/>
      <c r="DW16" s="1398">
        <v>0</v>
      </c>
      <c r="DX16" s="1398"/>
      <c r="DY16" s="1398"/>
      <c r="DZ16" s="1398"/>
      <c r="EA16" s="1398"/>
      <c r="EB16" s="1398">
        <v>0</v>
      </c>
      <c r="EC16" s="1398"/>
      <c r="ED16" s="1398"/>
      <c r="EE16" s="1398"/>
      <c r="EF16" s="1398">
        <v>0</v>
      </c>
      <c r="EG16" s="1398">
        <v>0</v>
      </c>
      <c r="EH16" s="1398"/>
      <c r="EI16" s="1398"/>
      <c r="EJ16" s="1398">
        <v>0</v>
      </c>
      <c r="EK16" s="1398"/>
      <c r="EL16" s="1398"/>
      <c r="EM16" s="1398">
        <v>0</v>
      </c>
      <c r="EN16" s="1398"/>
      <c r="EO16" s="1398"/>
      <c r="EP16" s="1398"/>
      <c r="EQ16" s="1398"/>
      <c r="ER16" s="1398"/>
      <c r="ES16" s="1398">
        <v>-20134578.286134463</v>
      </c>
      <c r="ET16" s="1398">
        <v>37045237</v>
      </c>
      <c r="EU16" s="1398">
        <v>2498362</v>
      </c>
      <c r="EV16" s="1398">
        <v>34546875</v>
      </c>
      <c r="EW16" s="1398">
        <v>0</v>
      </c>
      <c r="EX16" s="1398"/>
      <c r="EY16" s="1398"/>
      <c r="EZ16" s="1398">
        <v>-53204633.009999998</v>
      </c>
      <c r="FA16" s="1398"/>
      <c r="FB16" s="1398"/>
      <c r="FC16" s="1398">
        <v>-53204633.009999998</v>
      </c>
      <c r="FD16" s="1398">
        <v>-3975182.2761344658</v>
      </c>
      <c r="FE16" s="1398"/>
      <c r="FF16" s="1398">
        <v>53174905.495224968</v>
      </c>
      <c r="FG16" s="1398"/>
      <c r="FH16" s="1398"/>
      <c r="FI16" s="1398"/>
      <c r="FJ16" s="1398"/>
      <c r="FK16" s="1398"/>
      <c r="FL16" s="1398">
        <v>91564730.949090511</v>
      </c>
      <c r="FM16" s="1194">
        <v>0</v>
      </c>
    </row>
    <row r="17" spans="2:169">
      <c r="B17" s="1196"/>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D17" s="1398"/>
      <c r="BE17" s="1398"/>
      <c r="BF17" s="1398"/>
      <c r="BG17" s="1398"/>
      <c r="BH17" s="1398"/>
      <c r="BI17" s="1398"/>
      <c r="BJ17" s="1398"/>
      <c r="BK17" s="1398"/>
      <c r="BL17" s="1398"/>
      <c r="BM17" s="1398"/>
      <c r="BN17" s="1398"/>
      <c r="BO17" s="1398"/>
      <c r="BP17" s="1398"/>
      <c r="BQ17" s="1398"/>
      <c r="BR17" s="1398"/>
      <c r="BS17" s="1398"/>
      <c r="BT17" s="1398"/>
      <c r="BU17" s="1398"/>
      <c r="BV17" s="1398"/>
      <c r="BW17" s="1398"/>
      <c r="BX17" s="1398"/>
      <c r="BY17" s="1398"/>
      <c r="BZ17" s="1398"/>
      <c r="CA17" s="1398"/>
      <c r="CB17" s="1398"/>
      <c r="CC17" s="1398"/>
      <c r="CD17" s="1398"/>
      <c r="CE17" s="1398"/>
      <c r="CF17" s="1398"/>
      <c r="CG17" s="1398"/>
      <c r="CH17" s="1398"/>
      <c r="CI17" s="1398"/>
      <c r="CJ17" s="1398"/>
      <c r="CK17" s="1398"/>
      <c r="CL17" s="1398"/>
      <c r="CM17" s="1398"/>
      <c r="CN17" s="1398"/>
      <c r="CO17" s="1398"/>
      <c r="CP17" s="1398"/>
      <c r="CQ17" s="1398"/>
      <c r="CR17" s="1398"/>
      <c r="CS17" s="1398"/>
      <c r="CT17" s="1398"/>
      <c r="CU17" s="1398"/>
      <c r="CV17" s="1398"/>
      <c r="CW17" s="1398"/>
      <c r="CX17" s="1398"/>
      <c r="CY17" s="1398"/>
      <c r="CZ17" s="1398"/>
      <c r="DA17" s="1398"/>
      <c r="DB17" s="1398"/>
      <c r="DC17" s="1398"/>
      <c r="DD17" s="1398"/>
      <c r="DE17" s="1398"/>
      <c r="DF17" s="1398"/>
      <c r="DG17" s="1398"/>
      <c r="DH17" s="1398"/>
      <c r="DI17" s="1398"/>
      <c r="DJ17" s="1398"/>
      <c r="DK17" s="1398"/>
      <c r="DL17" s="1398"/>
      <c r="DM17" s="1398"/>
      <c r="DN17" s="1398"/>
      <c r="DO17" s="1398"/>
      <c r="DP17" s="1398"/>
      <c r="DQ17" s="1398"/>
      <c r="DR17" s="1398"/>
      <c r="DS17" s="1398"/>
      <c r="DT17" s="1398"/>
      <c r="DU17" s="1398"/>
      <c r="DV17" s="1398"/>
      <c r="DW17" s="1398"/>
      <c r="DX17" s="1398"/>
      <c r="DY17" s="1398"/>
      <c r="DZ17" s="1398"/>
      <c r="EA17" s="1398"/>
      <c r="EB17" s="1398"/>
      <c r="EC17" s="1398"/>
      <c r="ED17" s="1398"/>
      <c r="EE17" s="1398"/>
      <c r="EF17" s="1398"/>
      <c r="EG17" s="1398"/>
      <c r="EH17" s="1398"/>
      <c r="EI17" s="1398"/>
      <c r="EJ17" s="1398"/>
      <c r="EK17" s="1398"/>
      <c r="EL17" s="1398"/>
      <c r="EM17" s="1398"/>
      <c r="EN17" s="1398"/>
      <c r="EO17" s="1398"/>
      <c r="EP17" s="1398"/>
      <c r="EQ17" s="1398"/>
      <c r="ER17" s="1398"/>
      <c r="ES17" s="1398"/>
      <c r="ET17" s="1398"/>
      <c r="EU17" s="1398"/>
      <c r="EV17" s="1398"/>
      <c r="EW17" s="1398"/>
      <c r="EX17" s="1398"/>
      <c r="EY17" s="1398"/>
      <c r="EZ17" s="1398"/>
      <c r="FA17" s="1398"/>
      <c r="FB17" s="1398"/>
      <c r="FC17" s="1398"/>
      <c r="FD17" s="1398"/>
      <c r="FE17" s="1398"/>
      <c r="FF17" s="1398"/>
      <c r="FG17" s="1398"/>
      <c r="FH17" s="1398"/>
      <c r="FI17" s="1398"/>
      <c r="FJ17" s="1398"/>
      <c r="FK17" s="1398"/>
      <c r="FL17" s="1398"/>
      <c r="FM17" s="1194"/>
    </row>
    <row r="18" spans="2:169">
      <c r="B18" s="1196"/>
      <c r="C18" s="1398"/>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D18" s="1398"/>
      <c r="BE18" s="1398"/>
      <c r="BF18" s="1398"/>
      <c r="BG18" s="1398"/>
      <c r="BH18" s="1398"/>
      <c r="BI18" s="1398"/>
      <c r="BJ18" s="1398"/>
      <c r="BK18" s="1398"/>
      <c r="BL18" s="1398"/>
      <c r="BM18" s="1398"/>
      <c r="BN18" s="1398"/>
      <c r="BO18" s="1398"/>
      <c r="BP18" s="1398"/>
      <c r="BQ18" s="1398"/>
      <c r="BR18" s="1398"/>
      <c r="BS18" s="1398"/>
      <c r="BT18" s="1398"/>
      <c r="BU18" s="1398"/>
      <c r="BV18" s="1398"/>
      <c r="BW18" s="1398"/>
      <c r="BX18" s="1398"/>
      <c r="BY18" s="1398"/>
      <c r="BZ18" s="1398"/>
      <c r="CA18" s="1398"/>
      <c r="CB18" s="1398"/>
      <c r="CC18" s="1398"/>
      <c r="CD18" s="1398"/>
      <c r="CE18" s="1398"/>
      <c r="CF18" s="1398"/>
      <c r="CG18" s="1398"/>
      <c r="CH18" s="1398"/>
      <c r="CI18" s="1398"/>
      <c r="CJ18" s="1398"/>
      <c r="CK18" s="1398"/>
      <c r="CL18" s="1398"/>
      <c r="CM18" s="1398"/>
      <c r="CN18" s="1398"/>
      <c r="CO18" s="1398"/>
      <c r="CP18" s="1398"/>
      <c r="CQ18" s="1398"/>
      <c r="CR18" s="1398"/>
      <c r="CS18" s="1398"/>
      <c r="CT18" s="1398"/>
      <c r="CU18" s="1398"/>
      <c r="CV18" s="1398"/>
      <c r="CW18" s="1398"/>
      <c r="CX18" s="1398"/>
      <c r="CY18" s="1398"/>
      <c r="CZ18" s="1398"/>
      <c r="DA18" s="1398"/>
      <c r="DB18" s="1398"/>
      <c r="DC18" s="1398"/>
      <c r="DD18" s="1398"/>
      <c r="DE18" s="1398"/>
      <c r="DF18" s="1398"/>
      <c r="DG18" s="1398"/>
      <c r="DH18" s="1398"/>
      <c r="DI18" s="1398"/>
      <c r="DJ18" s="1398"/>
      <c r="DK18" s="1398"/>
      <c r="DL18" s="1398"/>
      <c r="DM18" s="1398"/>
      <c r="DN18" s="1398"/>
      <c r="DO18" s="1398"/>
      <c r="DP18" s="1398"/>
      <c r="DQ18" s="1398"/>
      <c r="DR18" s="1398"/>
      <c r="DS18" s="1398"/>
      <c r="DT18" s="1398"/>
      <c r="DU18" s="1398"/>
      <c r="DV18" s="1398"/>
      <c r="DW18" s="1398"/>
      <c r="DX18" s="1398"/>
      <c r="DY18" s="1398"/>
      <c r="DZ18" s="1398"/>
      <c r="EA18" s="1398"/>
      <c r="EB18" s="1398"/>
      <c r="EC18" s="1398"/>
      <c r="ED18" s="1398"/>
      <c r="EE18" s="1398"/>
      <c r="EF18" s="1398"/>
      <c r="EG18" s="1398"/>
      <c r="EH18" s="1398"/>
      <c r="EI18" s="1398"/>
      <c r="EJ18" s="1398"/>
      <c r="EK18" s="1398"/>
      <c r="EL18" s="1398"/>
      <c r="EM18" s="1398"/>
      <c r="EN18" s="1398"/>
      <c r="EO18" s="1398"/>
      <c r="EP18" s="1398"/>
      <c r="EQ18" s="1398"/>
      <c r="ER18" s="1398"/>
      <c r="ES18" s="1398"/>
      <c r="ET18" s="1398"/>
      <c r="EU18" s="1398"/>
      <c r="EV18" s="1398"/>
      <c r="EW18" s="1398"/>
      <c r="EX18" s="1398"/>
      <c r="EY18" s="1398"/>
      <c r="EZ18" s="1398"/>
      <c r="FA18" s="1398"/>
      <c r="FB18" s="1398"/>
      <c r="FC18" s="1398"/>
      <c r="FD18" s="1398"/>
      <c r="FE18" s="1398"/>
      <c r="FF18" s="1398"/>
      <c r="FG18" s="1398"/>
      <c r="FH18" s="1398"/>
      <c r="FI18" s="1398"/>
      <c r="FJ18" s="1398"/>
      <c r="FK18" s="1398"/>
      <c r="FL18" s="1398"/>
      <c r="FM18" s="1194"/>
    </row>
    <row r="19" spans="2:169">
      <c r="B19" s="1196">
        <v>42370</v>
      </c>
      <c r="C19" s="1398">
        <v>58511732.780000001</v>
      </c>
      <c r="D19" s="1398">
        <v>58511732.780000001</v>
      </c>
      <c r="E19" s="1398">
        <v>22756765.740325082</v>
      </c>
      <c r="F19" s="1398">
        <v>35754967.039674923</v>
      </c>
      <c r="G19" s="1398"/>
      <c r="H19" s="1398"/>
      <c r="I19" s="1398"/>
      <c r="J19" s="1398"/>
      <c r="K19" s="1398"/>
      <c r="L19" s="1398"/>
      <c r="M19" s="1398"/>
      <c r="N19" s="1398"/>
      <c r="O19" s="1398"/>
      <c r="P19" s="1398"/>
      <c r="Q19" s="1398">
        <v>0</v>
      </c>
      <c r="R19" s="1398">
        <v>0</v>
      </c>
      <c r="S19" s="1398">
        <v>0</v>
      </c>
      <c r="T19" s="1398"/>
      <c r="U19" s="1398"/>
      <c r="V19" s="1398"/>
      <c r="W19" s="1398">
        <v>0</v>
      </c>
      <c r="X19" s="1398"/>
      <c r="Y19" s="1398"/>
      <c r="Z19" s="1398"/>
      <c r="AA19" s="1398">
        <v>0</v>
      </c>
      <c r="AB19" s="1398"/>
      <c r="AC19" s="1398"/>
      <c r="AD19" s="1398"/>
      <c r="AE19" s="1398">
        <v>0</v>
      </c>
      <c r="AF19" s="1398"/>
      <c r="AG19" s="1398"/>
      <c r="AH19" s="1398"/>
      <c r="AI19" s="1398">
        <v>0</v>
      </c>
      <c r="AJ19" s="1398"/>
      <c r="AK19" s="1398"/>
      <c r="AL19" s="1398"/>
      <c r="AM19" s="1398">
        <v>0</v>
      </c>
      <c r="AN19" s="1398"/>
      <c r="AO19" s="1398"/>
      <c r="AP19" s="1398"/>
      <c r="AQ19" s="1398">
        <v>0</v>
      </c>
      <c r="AR19" s="1398"/>
      <c r="AS19" s="1398"/>
      <c r="AT19" s="1398"/>
      <c r="AU19" s="1398">
        <v>0</v>
      </c>
      <c r="AV19" s="1398"/>
      <c r="AW19" s="1398"/>
      <c r="AX19" s="1398"/>
      <c r="AY19" s="1398">
        <v>0</v>
      </c>
      <c r="AZ19" s="1398"/>
      <c r="BA19" s="1398"/>
      <c r="BB19" s="1398"/>
      <c r="BC19" s="1398">
        <v>0</v>
      </c>
      <c r="BD19" s="1398"/>
      <c r="BE19" s="1398"/>
      <c r="BF19" s="1398"/>
      <c r="BG19" s="1398">
        <v>0</v>
      </c>
      <c r="BH19" s="1398"/>
      <c r="BI19" s="1398"/>
      <c r="BJ19" s="1398"/>
      <c r="BK19" s="1398"/>
      <c r="BL19" s="1398">
        <v>0</v>
      </c>
      <c r="BM19" s="1398">
        <v>0</v>
      </c>
      <c r="BN19" s="1398"/>
      <c r="BO19" s="1398">
        <v>0</v>
      </c>
      <c r="BP19" s="1398"/>
      <c r="BQ19" s="1398"/>
      <c r="BR19" s="1398"/>
      <c r="BS19" s="1398"/>
      <c r="BT19" s="1398">
        <v>0</v>
      </c>
      <c r="BU19" s="1398"/>
      <c r="BV19" s="1398">
        <v>0</v>
      </c>
      <c r="BW19" s="1398"/>
      <c r="BX19" s="1398"/>
      <c r="BY19" s="1398"/>
      <c r="BZ19" s="1398"/>
      <c r="CA19" s="1398">
        <v>0</v>
      </c>
      <c r="CB19" s="1398"/>
      <c r="CC19" s="1398">
        <v>0</v>
      </c>
      <c r="CD19" s="1398"/>
      <c r="CE19" s="1398"/>
      <c r="CF19" s="1398"/>
      <c r="CG19" s="1398"/>
      <c r="CH19" s="1398"/>
      <c r="CI19" s="1398">
        <v>0</v>
      </c>
      <c r="CJ19" s="1398"/>
      <c r="CK19" s="1398"/>
      <c r="CL19" s="1398"/>
      <c r="CM19" s="1398"/>
      <c r="CN19" s="1398"/>
      <c r="CO19" s="1398">
        <v>0</v>
      </c>
      <c r="CP19" s="1398"/>
      <c r="CQ19" s="1398"/>
      <c r="CR19" s="1398"/>
      <c r="CS19" s="1398"/>
      <c r="CT19" s="1398">
        <v>0</v>
      </c>
      <c r="CU19" s="1398">
        <v>0</v>
      </c>
      <c r="CV19" s="1398"/>
      <c r="CW19" s="1398"/>
      <c r="CX19" s="1398">
        <v>0</v>
      </c>
      <c r="CY19" s="1398"/>
      <c r="CZ19" s="1398"/>
      <c r="DA19" s="1398">
        <v>0</v>
      </c>
      <c r="DB19" s="1398"/>
      <c r="DC19" s="1398"/>
      <c r="DD19" s="1398"/>
      <c r="DE19" s="1398">
        <v>0</v>
      </c>
      <c r="DF19" s="1398">
        <v>0</v>
      </c>
      <c r="DG19" s="1398"/>
      <c r="DH19" s="1398"/>
      <c r="DI19" s="1398">
        <v>0</v>
      </c>
      <c r="DJ19" s="1398"/>
      <c r="DK19" s="1398"/>
      <c r="DL19" s="1398">
        <v>0</v>
      </c>
      <c r="DM19" s="1398"/>
      <c r="DN19" s="1398"/>
      <c r="DO19" s="1398"/>
      <c r="DP19" s="1398"/>
      <c r="DQ19" s="1398"/>
      <c r="DR19" s="1398">
        <v>0</v>
      </c>
      <c r="DS19" s="1398"/>
      <c r="DT19" s="1398">
        <v>0</v>
      </c>
      <c r="DU19" s="1398"/>
      <c r="DV19" s="1398"/>
      <c r="DW19" s="1398">
        <v>0</v>
      </c>
      <c r="DX19" s="1398"/>
      <c r="DY19" s="1398"/>
      <c r="DZ19" s="1398"/>
      <c r="EA19" s="1398"/>
      <c r="EB19" s="1398">
        <v>0</v>
      </c>
      <c r="EC19" s="1398"/>
      <c r="ED19" s="1398"/>
      <c r="EE19" s="1398"/>
      <c r="EF19" s="1398">
        <v>0</v>
      </c>
      <c r="EG19" s="1398">
        <v>0</v>
      </c>
      <c r="EH19" s="1398"/>
      <c r="EI19" s="1398"/>
      <c r="EJ19" s="1398">
        <v>0</v>
      </c>
      <c r="EK19" s="1398"/>
      <c r="EL19" s="1398"/>
      <c r="EM19" s="1398">
        <v>0</v>
      </c>
      <c r="EN19" s="1398"/>
      <c r="EO19" s="1398"/>
      <c r="EP19" s="1398"/>
      <c r="EQ19" s="1398"/>
      <c r="ER19" s="1398"/>
      <c r="ES19" s="1398">
        <v>-18844927.405179061</v>
      </c>
      <c r="ET19" s="1398">
        <v>37045237</v>
      </c>
      <c r="EU19" s="1398">
        <v>2498362</v>
      </c>
      <c r="EV19" s="1398">
        <v>34546875</v>
      </c>
      <c r="EW19" s="1398">
        <v>0</v>
      </c>
      <c r="EX19" s="1398"/>
      <c r="EY19" s="1398"/>
      <c r="EZ19" s="1398">
        <v>-53204633.009999998</v>
      </c>
      <c r="FA19" s="1398"/>
      <c r="FB19" s="1398"/>
      <c r="FC19" s="1398">
        <v>-53204633.009999998</v>
      </c>
      <c r="FD19" s="1398">
        <v>-2685531.3951790617</v>
      </c>
      <c r="FE19" s="1398"/>
      <c r="FF19" s="1398">
        <v>52867962.340325005</v>
      </c>
      <c r="FG19" s="1398"/>
      <c r="FH19" s="1398"/>
      <c r="FI19" s="1398"/>
      <c r="FJ19" s="1398"/>
      <c r="FK19" s="1398"/>
      <c r="FL19" s="1398">
        <v>92534767.715145946</v>
      </c>
      <c r="FM19" s="1194">
        <v>0</v>
      </c>
    </row>
    <row r="20" spans="2:169">
      <c r="B20" s="1196">
        <v>42401</v>
      </c>
      <c r="C20" s="1398">
        <v>58304470.800000012</v>
      </c>
      <c r="D20" s="1398">
        <v>58304470.800000012</v>
      </c>
      <c r="E20" s="1398">
        <v>22676156.055709008</v>
      </c>
      <c r="F20" s="1398">
        <v>35628314.744291</v>
      </c>
      <c r="G20" s="1398"/>
      <c r="H20" s="1398"/>
      <c r="I20" s="1398"/>
      <c r="J20" s="1398"/>
      <c r="K20" s="1398"/>
      <c r="L20" s="1398"/>
      <c r="M20" s="1398"/>
      <c r="N20" s="1398"/>
      <c r="O20" s="1398"/>
      <c r="P20" s="1398"/>
      <c r="Q20" s="1398">
        <v>0</v>
      </c>
      <c r="R20" s="1398">
        <v>0</v>
      </c>
      <c r="S20" s="1398">
        <v>0</v>
      </c>
      <c r="T20" s="1398"/>
      <c r="U20" s="1398"/>
      <c r="V20" s="1398"/>
      <c r="W20" s="1398">
        <v>0</v>
      </c>
      <c r="X20" s="1398"/>
      <c r="Y20" s="1398"/>
      <c r="Z20" s="1398"/>
      <c r="AA20" s="1398">
        <v>0</v>
      </c>
      <c r="AB20" s="1398"/>
      <c r="AC20" s="1398"/>
      <c r="AD20" s="1398"/>
      <c r="AE20" s="1398">
        <v>0</v>
      </c>
      <c r="AF20" s="1398"/>
      <c r="AG20" s="1398"/>
      <c r="AH20" s="1398"/>
      <c r="AI20" s="1398">
        <v>0</v>
      </c>
      <c r="AJ20" s="1398"/>
      <c r="AK20" s="1398"/>
      <c r="AL20" s="1398"/>
      <c r="AM20" s="1398">
        <v>0</v>
      </c>
      <c r="AN20" s="1398"/>
      <c r="AO20" s="1398"/>
      <c r="AP20" s="1398"/>
      <c r="AQ20" s="1398">
        <v>0</v>
      </c>
      <c r="AR20" s="1398"/>
      <c r="AS20" s="1398"/>
      <c r="AT20" s="1398"/>
      <c r="AU20" s="1398">
        <v>0</v>
      </c>
      <c r="AV20" s="1398"/>
      <c r="AW20" s="1398"/>
      <c r="AX20" s="1398"/>
      <c r="AY20" s="1398">
        <v>0</v>
      </c>
      <c r="AZ20" s="1398"/>
      <c r="BA20" s="1398"/>
      <c r="BB20" s="1398"/>
      <c r="BC20" s="1398">
        <v>0</v>
      </c>
      <c r="BD20" s="1398"/>
      <c r="BE20" s="1398"/>
      <c r="BF20" s="1398"/>
      <c r="BG20" s="1398">
        <v>0</v>
      </c>
      <c r="BH20" s="1398"/>
      <c r="BI20" s="1398"/>
      <c r="BJ20" s="1398"/>
      <c r="BK20" s="1398"/>
      <c r="BL20" s="1398">
        <v>0</v>
      </c>
      <c r="BM20" s="1398">
        <v>0</v>
      </c>
      <c r="BN20" s="1398"/>
      <c r="BO20" s="1398">
        <v>0</v>
      </c>
      <c r="BP20" s="1398"/>
      <c r="BQ20" s="1398"/>
      <c r="BR20" s="1398"/>
      <c r="BS20" s="1398"/>
      <c r="BT20" s="1398">
        <v>0</v>
      </c>
      <c r="BU20" s="1398"/>
      <c r="BV20" s="1398">
        <v>0</v>
      </c>
      <c r="BW20" s="1398"/>
      <c r="BX20" s="1398"/>
      <c r="BY20" s="1398"/>
      <c r="BZ20" s="1398"/>
      <c r="CA20" s="1398">
        <v>0</v>
      </c>
      <c r="CB20" s="1398"/>
      <c r="CC20" s="1398">
        <v>0</v>
      </c>
      <c r="CD20" s="1398"/>
      <c r="CE20" s="1398"/>
      <c r="CF20" s="1398"/>
      <c r="CG20" s="1398"/>
      <c r="CH20" s="1398"/>
      <c r="CI20" s="1398">
        <v>0</v>
      </c>
      <c r="CJ20" s="1398"/>
      <c r="CK20" s="1398"/>
      <c r="CL20" s="1398"/>
      <c r="CM20" s="1398"/>
      <c r="CN20" s="1398"/>
      <c r="CO20" s="1398">
        <v>0</v>
      </c>
      <c r="CP20" s="1398"/>
      <c r="CQ20" s="1398"/>
      <c r="CR20" s="1398"/>
      <c r="CS20" s="1398"/>
      <c r="CT20" s="1398">
        <v>0</v>
      </c>
      <c r="CU20" s="1398">
        <v>0</v>
      </c>
      <c r="CV20" s="1398"/>
      <c r="CW20" s="1398"/>
      <c r="CX20" s="1398">
        <v>0</v>
      </c>
      <c r="CY20" s="1398"/>
      <c r="CZ20" s="1398"/>
      <c r="DA20" s="1398">
        <v>0</v>
      </c>
      <c r="DB20" s="1398"/>
      <c r="DC20" s="1398"/>
      <c r="DD20" s="1398"/>
      <c r="DE20" s="1398">
        <v>0</v>
      </c>
      <c r="DF20" s="1398">
        <v>0</v>
      </c>
      <c r="DG20" s="1398"/>
      <c r="DH20" s="1398"/>
      <c r="DI20" s="1398">
        <v>0</v>
      </c>
      <c r="DJ20" s="1398"/>
      <c r="DK20" s="1398"/>
      <c r="DL20" s="1398">
        <v>0</v>
      </c>
      <c r="DM20" s="1398"/>
      <c r="DN20" s="1398"/>
      <c r="DO20" s="1398"/>
      <c r="DP20" s="1398"/>
      <c r="DQ20" s="1398"/>
      <c r="DR20" s="1398">
        <v>0</v>
      </c>
      <c r="DS20" s="1398"/>
      <c r="DT20" s="1398">
        <v>0</v>
      </c>
      <c r="DU20" s="1398"/>
      <c r="DV20" s="1398"/>
      <c r="DW20" s="1398">
        <v>0</v>
      </c>
      <c r="DX20" s="1398"/>
      <c r="DY20" s="1398"/>
      <c r="DZ20" s="1398"/>
      <c r="EA20" s="1398"/>
      <c r="EB20" s="1398">
        <v>0</v>
      </c>
      <c r="EC20" s="1398"/>
      <c r="ED20" s="1398"/>
      <c r="EE20" s="1398"/>
      <c r="EF20" s="1398">
        <v>0</v>
      </c>
      <c r="EG20" s="1398">
        <v>0</v>
      </c>
      <c r="EH20" s="1398"/>
      <c r="EI20" s="1398"/>
      <c r="EJ20" s="1398">
        <v>0</v>
      </c>
      <c r="EK20" s="1398"/>
      <c r="EL20" s="1398"/>
      <c r="EM20" s="1398">
        <v>0</v>
      </c>
      <c r="EN20" s="1398"/>
      <c r="EO20" s="1398"/>
      <c r="EP20" s="1398"/>
      <c r="EQ20" s="1398"/>
      <c r="ER20" s="1398"/>
      <c r="ES20" s="1398">
        <v>-19381433.393419601</v>
      </c>
      <c r="ET20" s="1398">
        <v>37045237</v>
      </c>
      <c r="EU20" s="1398">
        <v>2498362</v>
      </c>
      <c r="EV20" s="1398">
        <v>34546875</v>
      </c>
      <c r="EW20" s="1398">
        <v>0</v>
      </c>
      <c r="EX20" s="1398"/>
      <c r="EY20" s="1398"/>
      <c r="EZ20" s="1398">
        <v>-53204633.009999998</v>
      </c>
      <c r="FA20" s="1398"/>
      <c r="FB20" s="1398"/>
      <c r="FC20" s="1398">
        <v>-53204633.009999998</v>
      </c>
      <c r="FD20" s="1398">
        <v>-3222037.3834196045</v>
      </c>
      <c r="FE20" s="1398"/>
      <c r="FF20" s="1398">
        <v>54283627.27897498</v>
      </c>
      <c r="FG20" s="1398"/>
      <c r="FH20" s="1398"/>
      <c r="FI20" s="1398"/>
      <c r="FJ20" s="1398"/>
      <c r="FK20" s="1398"/>
      <c r="FL20" s="1398">
        <v>93206664.685555398</v>
      </c>
      <c r="FM20" s="1194">
        <v>0</v>
      </c>
    </row>
    <row r="21" spans="2:169">
      <c r="B21" s="1196">
        <v>42430</v>
      </c>
      <c r="C21" s="1398">
        <v>58314951.969999999</v>
      </c>
      <c r="D21" s="1398">
        <v>58314951.969999999</v>
      </c>
      <c r="E21" s="1398">
        <v>22680232.460885234</v>
      </c>
      <c r="F21" s="1398">
        <v>35634719.509114765</v>
      </c>
      <c r="G21" s="1398"/>
      <c r="H21" s="1398"/>
      <c r="I21" s="1398"/>
      <c r="J21" s="1398"/>
      <c r="K21" s="1398"/>
      <c r="L21" s="1398"/>
      <c r="M21" s="1398"/>
      <c r="N21" s="1398"/>
      <c r="O21" s="1398"/>
      <c r="P21" s="1398"/>
      <c r="Q21" s="1398">
        <v>0</v>
      </c>
      <c r="R21" s="1398">
        <v>0</v>
      </c>
      <c r="S21" s="1398">
        <v>0</v>
      </c>
      <c r="T21" s="1398"/>
      <c r="U21" s="1398"/>
      <c r="V21" s="1398"/>
      <c r="W21" s="1398">
        <v>0</v>
      </c>
      <c r="X21" s="1398"/>
      <c r="Y21" s="1398"/>
      <c r="Z21" s="1398"/>
      <c r="AA21" s="1398">
        <v>0</v>
      </c>
      <c r="AB21" s="1398"/>
      <c r="AC21" s="1398"/>
      <c r="AD21" s="1398"/>
      <c r="AE21" s="1398">
        <v>0</v>
      </c>
      <c r="AF21" s="1398"/>
      <c r="AG21" s="1398"/>
      <c r="AH21" s="1398"/>
      <c r="AI21" s="1398">
        <v>0</v>
      </c>
      <c r="AJ21" s="1398"/>
      <c r="AK21" s="1398"/>
      <c r="AL21" s="1398"/>
      <c r="AM21" s="1398">
        <v>0</v>
      </c>
      <c r="AN21" s="1398"/>
      <c r="AO21" s="1398"/>
      <c r="AP21" s="1398"/>
      <c r="AQ21" s="1398">
        <v>0</v>
      </c>
      <c r="AR21" s="1398"/>
      <c r="AS21" s="1398"/>
      <c r="AT21" s="1398"/>
      <c r="AU21" s="1398">
        <v>0</v>
      </c>
      <c r="AV21" s="1398"/>
      <c r="AW21" s="1398"/>
      <c r="AX21" s="1398"/>
      <c r="AY21" s="1398">
        <v>0</v>
      </c>
      <c r="AZ21" s="1398"/>
      <c r="BA21" s="1398"/>
      <c r="BB21" s="1398"/>
      <c r="BC21" s="1398">
        <v>0</v>
      </c>
      <c r="BD21" s="1398"/>
      <c r="BE21" s="1398"/>
      <c r="BF21" s="1398"/>
      <c r="BG21" s="1398">
        <v>0</v>
      </c>
      <c r="BH21" s="1398"/>
      <c r="BI21" s="1398"/>
      <c r="BJ21" s="1398"/>
      <c r="BK21" s="1398"/>
      <c r="BL21" s="1398">
        <v>0</v>
      </c>
      <c r="BM21" s="1398">
        <v>0</v>
      </c>
      <c r="BN21" s="1398"/>
      <c r="BO21" s="1398">
        <v>0</v>
      </c>
      <c r="BP21" s="1398"/>
      <c r="BQ21" s="1398"/>
      <c r="BR21" s="1398"/>
      <c r="BS21" s="1398"/>
      <c r="BT21" s="1398">
        <v>0</v>
      </c>
      <c r="BU21" s="1398"/>
      <c r="BV21" s="1398">
        <v>0</v>
      </c>
      <c r="BW21" s="1398"/>
      <c r="BX21" s="1398"/>
      <c r="BY21" s="1398"/>
      <c r="BZ21" s="1398"/>
      <c r="CA21" s="1398">
        <v>0</v>
      </c>
      <c r="CB21" s="1398"/>
      <c r="CC21" s="1398">
        <v>0</v>
      </c>
      <c r="CD21" s="1398"/>
      <c r="CE21" s="1398"/>
      <c r="CF21" s="1398"/>
      <c r="CG21" s="1398"/>
      <c r="CH21" s="1398"/>
      <c r="CI21" s="1398">
        <v>0</v>
      </c>
      <c r="CJ21" s="1398"/>
      <c r="CK21" s="1398"/>
      <c r="CL21" s="1398"/>
      <c r="CM21" s="1398"/>
      <c r="CN21" s="1398"/>
      <c r="CO21" s="1398">
        <v>0</v>
      </c>
      <c r="CP21" s="1398"/>
      <c r="CQ21" s="1398"/>
      <c r="CR21" s="1398"/>
      <c r="CS21" s="1398"/>
      <c r="CT21" s="1398">
        <v>0</v>
      </c>
      <c r="CU21" s="1398">
        <v>0</v>
      </c>
      <c r="CV21" s="1398"/>
      <c r="CW21" s="1398"/>
      <c r="CX21" s="1398">
        <v>0</v>
      </c>
      <c r="CY21" s="1398"/>
      <c r="CZ21" s="1398"/>
      <c r="DA21" s="1398">
        <v>0</v>
      </c>
      <c r="DB21" s="1398"/>
      <c r="DC21" s="1398"/>
      <c r="DD21" s="1398"/>
      <c r="DE21" s="1398">
        <v>0</v>
      </c>
      <c r="DF21" s="1398">
        <v>0</v>
      </c>
      <c r="DG21" s="1398"/>
      <c r="DH21" s="1398"/>
      <c r="DI21" s="1398">
        <v>0</v>
      </c>
      <c r="DJ21" s="1398"/>
      <c r="DK21" s="1398"/>
      <c r="DL21" s="1398">
        <v>0</v>
      </c>
      <c r="DM21" s="1398"/>
      <c r="DN21" s="1398"/>
      <c r="DO21" s="1398"/>
      <c r="DP21" s="1398"/>
      <c r="DQ21" s="1398"/>
      <c r="DR21" s="1398">
        <v>0</v>
      </c>
      <c r="DS21" s="1398"/>
      <c r="DT21" s="1398">
        <v>0</v>
      </c>
      <c r="DU21" s="1398"/>
      <c r="DV21" s="1398"/>
      <c r="DW21" s="1398">
        <v>0</v>
      </c>
      <c r="DX21" s="1398"/>
      <c r="DY21" s="1398"/>
      <c r="DZ21" s="1398"/>
      <c r="EA21" s="1398"/>
      <c r="EB21" s="1398">
        <v>0</v>
      </c>
      <c r="EC21" s="1398"/>
      <c r="ED21" s="1398"/>
      <c r="EE21" s="1398"/>
      <c r="EF21" s="1398">
        <v>0</v>
      </c>
      <c r="EG21" s="1398">
        <v>0</v>
      </c>
      <c r="EH21" s="1398"/>
      <c r="EI21" s="1398"/>
      <c r="EJ21" s="1398">
        <v>0</v>
      </c>
      <c r="EK21" s="1398"/>
      <c r="EL21" s="1398"/>
      <c r="EM21" s="1398">
        <v>0</v>
      </c>
      <c r="EN21" s="1398"/>
      <c r="EO21" s="1398"/>
      <c r="EP21" s="1398"/>
      <c r="EQ21" s="1398"/>
      <c r="ER21" s="1398"/>
      <c r="ES21" s="1398">
        <v>-20098516.093419604</v>
      </c>
      <c r="ET21" s="1398">
        <v>37045237</v>
      </c>
      <c r="EU21" s="1398">
        <v>2498362</v>
      </c>
      <c r="EV21" s="1398">
        <v>34546875</v>
      </c>
      <c r="EW21" s="1398">
        <v>0</v>
      </c>
      <c r="EX21" s="1398"/>
      <c r="EY21" s="1398"/>
      <c r="EZ21" s="1398">
        <v>-53204633.009999998</v>
      </c>
      <c r="FA21" s="1398"/>
      <c r="FB21" s="1398"/>
      <c r="FC21" s="1398">
        <v>-53204633.009999998</v>
      </c>
      <c r="FD21" s="1398">
        <v>-3939120.0834196056</v>
      </c>
      <c r="FE21" s="1398"/>
      <c r="FF21" s="1398">
        <v>55346966.308974996</v>
      </c>
      <c r="FG21" s="1398"/>
      <c r="FH21" s="1398"/>
      <c r="FI21" s="1398"/>
      <c r="FJ21" s="1398"/>
      <c r="FK21" s="1398"/>
      <c r="FL21" s="1398">
        <v>93563402.185555398</v>
      </c>
      <c r="FM21" s="1194">
        <v>0</v>
      </c>
    </row>
    <row r="22" spans="2:169">
      <c r="B22" s="1196">
        <v>42461</v>
      </c>
      <c r="C22" s="1398">
        <v>58346211.469999999</v>
      </c>
      <c r="D22" s="1398">
        <v>58346211.469999999</v>
      </c>
      <c r="E22" s="1398">
        <v>22692390.109999999</v>
      </c>
      <c r="F22" s="1398">
        <v>35653821.359999999</v>
      </c>
      <c r="G22" s="1398"/>
      <c r="H22" s="1398"/>
      <c r="I22" s="1398"/>
      <c r="J22" s="1398"/>
      <c r="K22" s="1398"/>
      <c r="L22" s="1398"/>
      <c r="M22" s="1398"/>
      <c r="N22" s="1398"/>
      <c r="O22" s="1398"/>
      <c r="P22" s="1398"/>
      <c r="Q22" s="1398">
        <v>0</v>
      </c>
      <c r="R22" s="1398">
        <v>0</v>
      </c>
      <c r="S22" s="1398">
        <v>0</v>
      </c>
      <c r="T22" s="1398"/>
      <c r="U22" s="1398"/>
      <c r="V22" s="1398"/>
      <c r="W22" s="1398">
        <v>0</v>
      </c>
      <c r="X22" s="1398"/>
      <c r="Y22" s="1398"/>
      <c r="Z22" s="1398"/>
      <c r="AA22" s="1398">
        <v>0</v>
      </c>
      <c r="AB22" s="1398"/>
      <c r="AC22" s="1398"/>
      <c r="AD22" s="1398"/>
      <c r="AE22" s="1398">
        <v>0</v>
      </c>
      <c r="AF22" s="1398"/>
      <c r="AG22" s="1398"/>
      <c r="AH22" s="1398"/>
      <c r="AI22" s="1398">
        <v>0</v>
      </c>
      <c r="AJ22" s="1398"/>
      <c r="AK22" s="1398"/>
      <c r="AL22" s="1398"/>
      <c r="AM22" s="1398">
        <v>0</v>
      </c>
      <c r="AN22" s="1398"/>
      <c r="AO22" s="1398"/>
      <c r="AP22" s="1398"/>
      <c r="AQ22" s="1398">
        <v>0</v>
      </c>
      <c r="AR22" s="1398"/>
      <c r="AS22" s="1398"/>
      <c r="AT22" s="1398"/>
      <c r="AU22" s="1398">
        <v>0</v>
      </c>
      <c r="AV22" s="1398"/>
      <c r="AW22" s="1398"/>
      <c r="AX22" s="1398"/>
      <c r="AY22" s="1398">
        <v>0</v>
      </c>
      <c r="AZ22" s="1398"/>
      <c r="BA22" s="1398"/>
      <c r="BB22" s="1398"/>
      <c r="BC22" s="1398">
        <v>0</v>
      </c>
      <c r="BD22" s="1398"/>
      <c r="BE22" s="1398"/>
      <c r="BF22" s="1398"/>
      <c r="BG22" s="1398">
        <v>0</v>
      </c>
      <c r="BH22" s="1398"/>
      <c r="BI22" s="1398"/>
      <c r="BJ22" s="1398"/>
      <c r="BK22" s="1398"/>
      <c r="BL22" s="1398">
        <v>0</v>
      </c>
      <c r="BM22" s="1398">
        <v>0</v>
      </c>
      <c r="BN22" s="1398"/>
      <c r="BO22" s="1398">
        <v>0</v>
      </c>
      <c r="BP22" s="1398"/>
      <c r="BQ22" s="1398"/>
      <c r="BR22" s="1398"/>
      <c r="BS22" s="1398"/>
      <c r="BT22" s="1398">
        <v>0</v>
      </c>
      <c r="BU22" s="1398"/>
      <c r="BV22" s="1398">
        <v>0</v>
      </c>
      <c r="BW22" s="1398"/>
      <c r="BX22" s="1398"/>
      <c r="BY22" s="1398"/>
      <c r="BZ22" s="1398"/>
      <c r="CA22" s="1398">
        <v>0</v>
      </c>
      <c r="CB22" s="1398"/>
      <c r="CC22" s="1398">
        <v>0</v>
      </c>
      <c r="CD22" s="1398"/>
      <c r="CE22" s="1398"/>
      <c r="CF22" s="1398"/>
      <c r="CG22" s="1398"/>
      <c r="CH22" s="1398"/>
      <c r="CI22" s="1398">
        <v>0</v>
      </c>
      <c r="CJ22" s="1398"/>
      <c r="CK22" s="1398"/>
      <c r="CL22" s="1398"/>
      <c r="CM22" s="1398"/>
      <c r="CN22" s="1398"/>
      <c r="CO22" s="1398">
        <v>0</v>
      </c>
      <c r="CP22" s="1398"/>
      <c r="CQ22" s="1398"/>
      <c r="CR22" s="1398"/>
      <c r="CS22" s="1398"/>
      <c r="CT22" s="1398">
        <v>0</v>
      </c>
      <c r="CU22" s="1398">
        <v>0</v>
      </c>
      <c r="CV22" s="1398"/>
      <c r="CW22" s="1398"/>
      <c r="CX22" s="1398">
        <v>0</v>
      </c>
      <c r="CY22" s="1398"/>
      <c r="CZ22" s="1398"/>
      <c r="DA22" s="1398">
        <v>0</v>
      </c>
      <c r="DB22" s="1398"/>
      <c r="DC22" s="1398"/>
      <c r="DD22" s="1398"/>
      <c r="DE22" s="1398">
        <v>0</v>
      </c>
      <c r="DF22" s="1398">
        <v>0</v>
      </c>
      <c r="DG22" s="1398"/>
      <c r="DH22" s="1398"/>
      <c r="DI22" s="1398">
        <v>0</v>
      </c>
      <c r="DJ22" s="1398"/>
      <c r="DK22" s="1398"/>
      <c r="DL22" s="1398">
        <v>0</v>
      </c>
      <c r="DM22" s="1398"/>
      <c r="DN22" s="1398"/>
      <c r="DO22" s="1398"/>
      <c r="DP22" s="1398"/>
      <c r="DQ22" s="1398"/>
      <c r="DR22" s="1398">
        <v>0</v>
      </c>
      <c r="DS22" s="1398"/>
      <c r="DT22" s="1398">
        <v>0</v>
      </c>
      <c r="DU22" s="1398"/>
      <c r="DV22" s="1398"/>
      <c r="DW22" s="1398">
        <v>0</v>
      </c>
      <c r="DX22" s="1398"/>
      <c r="DY22" s="1398"/>
      <c r="DZ22" s="1398"/>
      <c r="EA22" s="1398"/>
      <c r="EB22" s="1398">
        <v>0</v>
      </c>
      <c r="EC22" s="1398"/>
      <c r="ED22" s="1398"/>
      <c r="EE22" s="1398"/>
      <c r="EF22" s="1398">
        <v>0</v>
      </c>
      <c r="EG22" s="1398">
        <v>0</v>
      </c>
      <c r="EH22" s="1398"/>
      <c r="EI22" s="1398"/>
      <c r="EJ22" s="1398">
        <v>0</v>
      </c>
      <c r="EK22" s="1398"/>
      <c r="EL22" s="1398"/>
      <c r="EM22" s="1398">
        <v>0</v>
      </c>
      <c r="EN22" s="1398"/>
      <c r="EO22" s="1398"/>
      <c r="EP22" s="1398"/>
      <c r="EQ22" s="1398"/>
      <c r="ER22" s="1398"/>
      <c r="ES22" s="1398">
        <v>-19525802</v>
      </c>
      <c r="ET22" s="1398">
        <v>37045237</v>
      </c>
      <c r="EU22" s="1398">
        <v>2498362</v>
      </c>
      <c r="EV22" s="1398">
        <v>34546875</v>
      </c>
      <c r="EW22" s="1398">
        <v>0</v>
      </c>
      <c r="EX22" s="1398"/>
      <c r="EY22" s="1398"/>
      <c r="EZ22" s="1398">
        <v>-53204633</v>
      </c>
      <c r="FA22" s="1398"/>
      <c r="FB22" s="1398"/>
      <c r="FC22" s="1398">
        <v>-53204633</v>
      </c>
      <c r="FD22" s="1398">
        <v>-3366406</v>
      </c>
      <c r="FE22" s="1398"/>
      <c r="FF22" s="1398">
        <v>55012337.180000007</v>
      </c>
      <c r="FG22" s="1398"/>
      <c r="FH22" s="1398"/>
      <c r="FI22" s="1398"/>
      <c r="FJ22" s="1398"/>
      <c r="FK22" s="1398"/>
      <c r="FL22" s="1398">
        <v>93832746.650000006</v>
      </c>
      <c r="FM22" s="1194">
        <v>0</v>
      </c>
    </row>
    <row r="23" spans="2:169">
      <c r="B23" s="1196">
        <v>42491</v>
      </c>
      <c r="C23" s="1398">
        <v>58364091.150000006</v>
      </c>
      <c r="D23" s="1398">
        <v>58364091.150000006</v>
      </c>
      <c r="E23" s="1398">
        <v>22699343.992108148</v>
      </c>
      <c r="F23" s="1398">
        <v>35664747.157891855</v>
      </c>
      <c r="G23" s="1398"/>
      <c r="H23" s="1398"/>
      <c r="I23" s="1398"/>
      <c r="J23" s="1398"/>
      <c r="K23" s="1398"/>
      <c r="L23" s="1398"/>
      <c r="M23" s="1398"/>
      <c r="N23" s="1398"/>
      <c r="O23" s="1398"/>
      <c r="P23" s="1398"/>
      <c r="Q23" s="1398">
        <v>0</v>
      </c>
      <c r="R23" s="1398">
        <v>0</v>
      </c>
      <c r="S23" s="1398">
        <v>0</v>
      </c>
      <c r="T23" s="1398"/>
      <c r="U23" s="1398"/>
      <c r="V23" s="1398"/>
      <c r="W23" s="1398">
        <v>0</v>
      </c>
      <c r="X23" s="1398"/>
      <c r="Y23" s="1398"/>
      <c r="Z23" s="1398"/>
      <c r="AA23" s="1398">
        <v>0</v>
      </c>
      <c r="AB23" s="1398"/>
      <c r="AC23" s="1398"/>
      <c r="AD23" s="1398"/>
      <c r="AE23" s="1398">
        <v>0</v>
      </c>
      <c r="AF23" s="1398"/>
      <c r="AG23" s="1398"/>
      <c r="AH23" s="1398"/>
      <c r="AI23" s="1398">
        <v>0</v>
      </c>
      <c r="AJ23" s="1398"/>
      <c r="AK23" s="1398"/>
      <c r="AL23" s="1398"/>
      <c r="AM23" s="1398">
        <v>0</v>
      </c>
      <c r="AN23" s="1398"/>
      <c r="AO23" s="1398"/>
      <c r="AP23" s="1398"/>
      <c r="AQ23" s="1398">
        <v>0</v>
      </c>
      <c r="AR23" s="1398"/>
      <c r="AS23" s="1398"/>
      <c r="AT23" s="1398"/>
      <c r="AU23" s="1398">
        <v>0</v>
      </c>
      <c r="AV23" s="1398"/>
      <c r="AW23" s="1398"/>
      <c r="AX23" s="1398"/>
      <c r="AY23" s="1398">
        <v>0</v>
      </c>
      <c r="AZ23" s="1398"/>
      <c r="BA23" s="1398"/>
      <c r="BB23" s="1398"/>
      <c r="BC23" s="1398">
        <v>0</v>
      </c>
      <c r="BD23" s="1398"/>
      <c r="BE23" s="1398"/>
      <c r="BF23" s="1398"/>
      <c r="BG23" s="1398">
        <v>0</v>
      </c>
      <c r="BH23" s="1398"/>
      <c r="BI23" s="1398"/>
      <c r="BJ23" s="1398"/>
      <c r="BK23" s="1398"/>
      <c r="BL23" s="1398">
        <v>0</v>
      </c>
      <c r="BM23" s="1398">
        <v>0</v>
      </c>
      <c r="BN23" s="1398"/>
      <c r="BO23" s="1398">
        <v>0</v>
      </c>
      <c r="BP23" s="1398"/>
      <c r="BQ23" s="1398"/>
      <c r="BR23" s="1398"/>
      <c r="BS23" s="1398"/>
      <c r="BT23" s="1398">
        <v>0</v>
      </c>
      <c r="BU23" s="1398"/>
      <c r="BV23" s="1398">
        <v>0</v>
      </c>
      <c r="BW23" s="1398"/>
      <c r="BX23" s="1398"/>
      <c r="BY23" s="1398"/>
      <c r="BZ23" s="1398"/>
      <c r="CA23" s="1398">
        <v>0</v>
      </c>
      <c r="CB23" s="1398"/>
      <c r="CC23" s="1398">
        <v>0</v>
      </c>
      <c r="CD23" s="1398"/>
      <c r="CE23" s="1398"/>
      <c r="CF23" s="1398"/>
      <c r="CG23" s="1398"/>
      <c r="CH23" s="1398"/>
      <c r="CI23" s="1398">
        <v>0</v>
      </c>
      <c r="CJ23" s="1398"/>
      <c r="CK23" s="1398"/>
      <c r="CL23" s="1398"/>
      <c r="CM23" s="1398"/>
      <c r="CN23" s="1398"/>
      <c r="CO23" s="1398">
        <v>0</v>
      </c>
      <c r="CP23" s="1398"/>
      <c r="CQ23" s="1398"/>
      <c r="CR23" s="1398"/>
      <c r="CS23" s="1398"/>
      <c r="CT23" s="1398">
        <v>0</v>
      </c>
      <c r="CU23" s="1398">
        <v>0</v>
      </c>
      <c r="CV23" s="1398"/>
      <c r="CW23" s="1398"/>
      <c r="CX23" s="1398">
        <v>0</v>
      </c>
      <c r="CY23" s="1398"/>
      <c r="CZ23" s="1398"/>
      <c r="DA23" s="1398">
        <v>0</v>
      </c>
      <c r="DB23" s="1398"/>
      <c r="DC23" s="1398"/>
      <c r="DD23" s="1398"/>
      <c r="DE23" s="1398">
        <v>0</v>
      </c>
      <c r="DF23" s="1398">
        <v>0</v>
      </c>
      <c r="DG23" s="1398"/>
      <c r="DH23" s="1398"/>
      <c r="DI23" s="1398">
        <v>0</v>
      </c>
      <c r="DJ23" s="1398"/>
      <c r="DK23" s="1398"/>
      <c r="DL23" s="1398">
        <v>0</v>
      </c>
      <c r="DM23" s="1398"/>
      <c r="DN23" s="1398"/>
      <c r="DO23" s="1398"/>
      <c r="DP23" s="1398"/>
      <c r="DQ23" s="1398"/>
      <c r="DR23" s="1398">
        <v>0</v>
      </c>
      <c r="DS23" s="1398"/>
      <c r="DT23" s="1398">
        <v>0</v>
      </c>
      <c r="DU23" s="1398"/>
      <c r="DV23" s="1398"/>
      <c r="DW23" s="1398">
        <v>0</v>
      </c>
      <c r="DX23" s="1398"/>
      <c r="DY23" s="1398"/>
      <c r="DZ23" s="1398"/>
      <c r="EA23" s="1398"/>
      <c r="EB23" s="1398">
        <v>0</v>
      </c>
      <c r="EC23" s="1398"/>
      <c r="ED23" s="1398"/>
      <c r="EE23" s="1398"/>
      <c r="EF23" s="1398">
        <v>0</v>
      </c>
      <c r="EG23" s="1398">
        <v>0</v>
      </c>
      <c r="EH23" s="1398"/>
      <c r="EI23" s="1398"/>
      <c r="EJ23" s="1398">
        <v>0</v>
      </c>
      <c r="EK23" s="1398"/>
      <c r="EL23" s="1398"/>
      <c r="EM23" s="1398">
        <v>0</v>
      </c>
      <c r="EN23" s="1398"/>
      <c r="EO23" s="1398"/>
      <c r="EP23" s="1398"/>
      <c r="EQ23" s="1398"/>
      <c r="ER23" s="1398"/>
      <c r="ES23" s="1398">
        <v>-20214985.054094605</v>
      </c>
      <c r="ET23" s="1398">
        <v>37045237</v>
      </c>
      <c r="EU23" s="1398">
        <v>2498362</v>
      </c>
      <c r="EV23" s="1398">
        <v>34546875</v>
      </c>
      <c r="EW23" s="1398">
        <v>0</v>
      </c>
      <c r="EX23" s="1398"/>
      <c r="EY23" s="1398"/>
      <c r="EZ23" s="1398">
        <v>-53204633.009999998</v>
      </c>
      <c r="FA23" s="1398"/>
      <c r="FB23" s="1398"/>
      <c r="FC23" s="1398">
        <v>-53204633.009999998</v>
      </c>
      <c r="FD23" s="1398">
        <v>-4055589.0440946077</v>
      </c>
      <c r="FE23" s="1398"/>
      <c r="FF23" s="1398">
        <v>56020314.960149981</v>
      </c>
      <c r="FG23" s="1398"/>
      <c r="FH23" s="1398"/>
      <c r="FI23" s="1398"/>
      <c r="FJ23" s="1398"/>
      <c r="FK23" s="1398"/>
      <c r="FL23" s="1398">
        <v>94169421.056055382</v>
      </c>
      <c r="FM23" s="1194">
        <v>0</v>
      </c>
    </row>
    <row r="24" spans="2:169">
      <c r="B24" s="1196">
        <v>42522</v>
      </c>
      <c r="C24" s="1398">
        <v>58364091.150000006</v>
      </c>
      <c r="D24" s="1398">
        <v>58364091.150000006</v>
      </c>
      <c r="E24" s="1398">
        <v>22699343.992108148</v>
      </c>
      <c r="F24" s="1398">
        <v>35664747.157891855</v>
      </c>
      <c r="G24" s="1398"/>
      <c r="H24" s="1398"/>
      <c r="I24" s="1398"/>
      <c r="J24" s="1398"/>
      <c r="K24" s="1398"/>
      <c r="L24" s="1398"/>
      <c r="M24" s="1398"/>
      <c r="N24" s="1398"/>
      <c r="O24" s="1398"/>
      <c r="P24" s="1398"/>
      <c r="Q24" s="1398">
        <v>0</v>
      </c>
      <c r="R24" s="1398">
        <v>0</v>
      </c>
      <c r="S24" s="1398">
        <v>0</v>
      </c>
      <c r="T24" s="1398"/>
      <c r="U24" s="1398"/>
      <c r="V24" s="1398"/>
      <c r="W24" s="1398">
        <v>0</v>
      </c>
      <c r="X24" s="1398"/>
      <c r="Y24" s="1398"/>
      <c r="Z24" s="1398"/>
      <c r="AA24" s="1398">
        <v>0</v>
      </c>
      <c r="AB24" s="1398"/>
      <c r="AC24" s="1398"/>
      <c r="AD24" s="1398"/>
      <c r="AE24" s="1398">
        <v>0</v>
      </c>
      <c r="AF24" s="1398"/>
      <c r="AG24" s="1398"/>
      <c r="AH24" s="1398"/>
      <c r="AI24" s="1398">
        <v>0</v>
      </c>
      <c r="AJ24" s="1398"/>
      <c r="AK24" s="1398"/>
      <c r="AL24" s="1398"/>
      <c r="AM24" s="1398">
        <v>0</v>
      </c>
      <c r="AN24" s="1398"/>
      <c r="AO24" s="1398"/>
      <c r="AP24" s="1398"/>
      <c r="AQ24" s="1398">
        <v>0</v>
      </c>
      <c r="AR24" s="1398"/>
      <c r="AS24" s="1398"/>
      <c r="AT24" s="1398"/>
      <c r="AU24" s="1398">
        <v>0</v>
      </c>
      <c r="AV24" s="1398"/>
      <c r="AW24" s="1398"/>
      <c r="AX24" s="1398"/>
      <c r="AY24" s="1398">
        <v>0</v>
      </c>
      <c r="AZ24" s="1398"/>
      <c r="BA24" s="1398"/>
      <c r="BB24" s="1398"/>
      <c r="BC24" s="1398">
        <v>0</v>
      </c>
      <c r="BD24" s="1398"/>
      <c r="BE24" s="1398"/>
      <c r="BF24" s="1398"/>
      <c r="BG24" s="1398">
        <v>0</v>
      </c>
      <c r="BH24" s="1398"/>
      <c r="BI24" s="1398"/>
      <c r="BJ24" s="1398"/>
      <c r="BK24" s="1398"/>
      <c r="BL24" s="1398">
        <v>0</v>
      </c>
      <c r="BM24" s="1398">
        <v>0</v>
      </c>
      <c r="BN24" s="1398"/>
      <c r="BO24" s="1398">
        <v>0</v>
      </c>
      <c r="BP24" s="1398"/>
      <c r="BQ24" s="1398"/>
      <c r="BR24" s="1398"/>
      <c r="BS24" s="1398"/>
      <c r="BT24" s="1398">
        <v>0</v>
      </c>
      <c r="BU24" s="1398"/>
      <c r="BV24" s="1398">
        <v>0</v>
      </c>
      <c r="BW24" s="1398"/>
      <c r="BX24" s="1398"/>
      <c r="BY24" s="1398"/>
      <c r="BZ24" s="1398"/>
      <c r="CA24" s="1398">
        <v>0</v>
      </c>
      <c r="CB24" s="1398"/>
      <c r="CC24" s="1398">
        <v>0</v>
      </c>
      <c r="CD24" s="1398"/>
      <c r="CE24" s="1398"/>
      <c r="CF24" s="1398"/>
      <c r="CG24" s="1398"/>
      <c r="CH24" s="1398"/>
      <c r="CI24" s="1398">
        <v>0</v>
      </c>
      <c r="CJ24" s="1398"/>
      <c r="CK24" s="1398"/>
      <c r="CL24" s="1398"/>
      <c r="CM24" s="1398"/>
      <c r="CN24" s="1398"/>
      <c r="CO24" s="1398">
        <v>0</v>
      </c>
      <c r="CP24" s="1398"/>
      <c r="CQ24" s="1398"/>
      <c r="CR24" s="1398"/>
      <c r="CS24" s="1398"/>
      <c r="CT24" s="1398">
        <v>0</v>
      </c>
      <c r="CU24" s="1398">
        <v>0</v>
      </c>
      <c r="CV24" s="1398"/>
      <c r="CW24" s="1398"/>
      <c r="CX24" s="1398">
        <v>0</v>
      </c>
      <c r="CY24" s="1398"/>
      <c r="CZ24" s="1398"/>
      <c r="DA24" s="1398">
        <v>0</v>
      </c>
      <c r="DB24" s="1398"/>
      <c r="DC24" s="1398"/>
      <c r="DD24" s="1398"/>
      <c r="DE24" s="1398">
        <v>0</v>
      </c>
      <c r="DF24" s="1398">
        <v>0</v>
      </c>
      <c r="DG24" s="1398"/>
      <c r="DH24" s="1398"/>
      <c r="DI24" s="1398">
        <v>0</v>
      </c>
      <c r="DJ24" s="1398"/>
      <c r="DK24" s="1398"/>
      <c r="DL24" s="1398">
        <v>0</v>
      </c>
      <c r="DM24" s="1398"/>
      <c r="DN24" s="1398"/>
      <c r="DO24" s="1398"/>
      <c r="DP24" s="1398"/>
      <c r="DQ24" s="1398"/>
      <c r="DR24" s="1398">
        <v>0</v>
      </c>
      <c r="DS24" s="1398"/>
      <c r="DT24" s="1398">
        <v>0</v>
      </c>
      <c r="DU24" s="1398"/>
      <c r="DV24" s="1398"/>
      <c r="DW24" s="1398">
        <v>0</v>
      </c>
      <c r="DX24" s="1398"/>
      <c r="DY24" s="1398"/>
      <c r="DZ24" s="1398"/>
      <c r="EA24" s="1398"/>
      <c r="EB24" s="1398">
        <v>0</v>
      </c>
      <c r="EC24" s="1398"/>
      <c r="ED24" s="1398"/>
      <c r="EE24" s="1398"/>
      <c r="EF24" s="1398">
        <v>0</v>
      </c>
      <c r="EG24" s="1398">
        <v>0</v>
      </c>
      <c r="EH24" s="1398"/>
      <c r="EI24" s="1398"/>
      <c r="EJ24" s="1398">
        <v>0</v>
      </c>
      <c r="EK24" s="1398"/>
      <c r="EL24" s="1398"/>
      <c r="EM24" s="1398">
        <v>0</v>
      </c>
      <c r="EN24" s="1398"/>
      <c r="EO24" s="1398"/>
      <c r="EP24" s="1398"/>
      <c r="EQ24" s="1398"/>
      <c r="ER24" s="1398"/>
      <c r="ES24" s="1398">
        <v>-20214985.054094605</v>
      </c>
      <c r="ET24" s="1398">
        <v>37045237</v>
      </c>
      <c r="EU24" s="1398">
        <v>2498362</v>
      </c>
      <c r="EV24" s="1398">
        <v>34546875</v>
      </c>
      <c r="EW24" s="1398">
        <v>0</v>
      </c>
      <c r="EX24" s="1398"/>
      <c r="EY24" s="1398"/>
      <c r="EZ24" s="1398">
        <v>-53204633.009999998</v>
      </c>
      <c r="FA24" s="1398"/>
      <c r="FB24" s="1398"/>
      <c r="FC24" s="1398">
        <v>-53204633.009999998</v>
      </c>
      <c r="FD24" s="1398">
        <v>-4055589.0440946077</v>
      </c>
      <c r="FE24" s="1398"/>
      <c r="FF24" s="1398">
        <v>56020314.960149981</v>
      </c>
      <c r="FG24" s="1398"/>
      <c r="FH24" s="1398"/>
      <c r="FI24" s="1398"/>
      <c r="FJ24" s="1398"/>
      <c r="FK24" s="1398"/>
      <c r="FL24" s="1398">
        <v>94169421.056055382</v>
      </c>
      <c r="FM24" s="1194">
        <v>0</v>
      </c>
    </row>
    <row r="25" spans="2:169">
      <c r="B25" s="1196">
        <v>42552</v>
      </c>
      <c r="C25" s="1398">
        <v>58350740.960000008</v>
      </c>
      <c r="D25" s="1398">
        <v>58350740.960000008</v>
      </c>
      <c r="E25" s="1398">
        <v>22694151.748912051</v>
      </c>
      <c r="F25" s="1398">
        <v>35656589.211087957</v>
      </c>
      <c r="G25" s="1398"/>
      <c r="H25" s="1398"/>
      <c r="I25" s="1398"/>
      <c r="J25" s="1398"/>
      <c r="K25" s="1398"/>
      <c r="L25" s="1398"/>
      <c r="M25" s="1398"/>
      <c r="N25" s="1398"/>
      <c r="O25" s="1398"/>
      <c r="P25" s="1398"/>
      <c r="Q25" s="1398">
        <v>0</v>
      </c>
      <c r="R25" s="1398">
        <v>0</v>
      </c>
      <c r="S25" s="1398">
        <v>0</v>
      </c>
      <c r="T25" s="1398"/>
      <c r="U25" s="1398"/>
      <c r="V25" s="1398"/>
      <c r="W25" s="1398">
        <v>0</v>
      </c>
      <c r="X25" s="1398"/>
      <c r="Y25" s="1398"/>
      <c r="Z25" s="1398"/>
      <c r="AA25" s="1398">
        <v>0</v>
      </c>
      <c r="AB25" s="1398"/>
      <c r="AC25" s="1398"/>
      <c r="AD25" s="1398"/>
      <c r="AE25" s="1398">
        <v>0</v>
      </c>
      <c r="AF25" s="1398"/>
      <c r="AG25" s="1398"/>
      <c r="AH25" s="1398"/>
      <c r="AI25" s="1398">
        <v>0</v>
      </c>
      <c r="AJ25" s="1398"/>
      <c r="AK25" s="1398"/>
      <c r="AL25" s="1398"/>
      <c r="AM25" s="1398">
        <v>0</v>
      </c>
      <c r="AN25" s="1398"/>
      <c r="AO25" s="1398"/>
      <c r="AP25" s="1398"/>
      <c r="AQ25" s="1398">
        <v>0</v>
      </c>
      <c r="AR25" s="1398"/>
      <c r="AS25" s="1398"/>
      <c r="AT25" s="1398"/>
      <c r="AU25" s="1398">
        <v>0</v>
      </c>
      <c r="AV25" s="1398"/>
      <c r="AW25" s="1398"/>
      <c r="AX25" s="1398"/>
      <c r="AY25" s="1398">
        <v>0</v>
      </c>
      <c r="AZ25" s="1398"/>
      <c r="BA25" s="1398"/>
      <c r="BB25" s="1398"/>
      <c r="BC25" s="1398">
        <v>0</v>
      </c>
      <c r="BD25" s="1398"/>
      <c r="BE25" s="1398"/>
      <c r="BF25" s="1398"/>
      <c r="BG25" s="1398">
        <v>0</v>
      </c>
      <c r="BH25" s="1398"/>
      <c r="BI25" s="1398"/>
      <c r="BJ25" s="1398"/>
      <c r="BK25" s="1398"/>
      <c r="BL25" s="1398">
        <v>0</v>
      </c>
      <c r="BM25" s="1398">
        <v>0</v>
      </c>
      <c r="BN25" s="1398"/>
      <c r="BO25" s="1398">
        <v>0</v>
      </c>
      <c r="BP25" s="1398"/>
      <c r="BQ25" s="1398"/>
      <c r="BR25" s="1398"/>
      <c r="BS25" s="1398"/>
      <c r="BT25" s="1398">
        <v>0</v>
      </c>
      <c r="BU25" s="1398"/>
      <c r="BV25" s="1398">
        <v>0</v>
      </c>
      <c r="BW25" s="1398"/>
      <c r="BX25" s="1398"/>
      <c r="BY25" s="1398"/>
      <c r="BZ25" s="1398"/>
      <c r="CA25" s="1398">
        <v>0</v>
      </c>
      <c r="CB25" s="1398"/>
      <c r="CC25" s="1398">
        <v>0</v>
      </c>
      <c r="CD25" s="1398"/>
      <c r="CE25" s="1398"/>
      <c r="CF25" s="1398"/>
      <c r="CG25" s="1398"/>
      <c r="CH25" s="1398"/>
      <c r="CI25" s="1398">
        <v>0</v>
      </c>
      <c r="CJ25" s="1398"/>
      <c r="CK25" s="1398"/>
      <c r="CL25" s="1398"/>
      <c r="CM25" s="1398"/>
      <c r="CN25" s="1398"/>
      <c r="CO25" s="1398">
        <v>0</v>
      </c>
      <c r="CP25" s="1398"/>
      <c r="CQ25" s="1398"/>
      <c r="CR25" s="1398"/>
      <c r="CS25" s="1398"/>
      <c r="CT25" s="1398">
        <v>0</v>
      </c>
      <c r="CU25" s="1398">
        <v>0</v>
      </c>
      <c r="CV25" s="1398"/>
      <c r="CW25" s="1398"/>
      <c r="CX25" s="1398">
        <v>0</v>
      </c>
      <c r="CY25" s="1398"/>
      <c r="CZ25" s="1398"/>
      <c r="DA25" s="1398">
        <v>0</v>
      </c>
      <c r="DB25" s="1398"/>
      <c r="DC25" s="1398"/>
      <c r="DD25" s="1398"/>
      <c r="DE25" s="1398">
        <v>0</v>
      </c>
      <c r="DF25" s="1398">
        <v>0</v>
      </c>
      <c r="DG25" s="1398"/>
      <c r="DH25" s="1398"/>
      <c r="DI25" s="1398">
        <v>0</v>
      </c>
      <c r="DJ25" s="1398"/>
      <c r="DK25" s="1398"/>
      <c r="DL25" s="1398">
        <v>0</v>
      </c>
      <c r="DM25" s="1398"/>
      <c r="DN25" s="1398"/>
      <c r="DO25" s="1398"/>
      <c r="DP25" s="1398"/>
      <c r="DQ25" s="1398"/>
      <c r="DR25" s="1398">
        <v>0</v>
      </c>
      <c r="DS25" s="1398"/>
      <c r="DT25" s="1398">
        <v>0</v>
      </c>
      <c r="DU25" s="1398"/>
      <c r="DV25" s="1398"/>
      <c r="DW25" s="1398">
        <v>0</v>
      </c>
      <c r="DX25" s="1398"/>
      <c r="DY25" s="1398"/>
      <c r="DZ25" s="1398"/>
      <c r="EA25" s="1398"/>
      <c r="EB25" s="1398">
        <v>0</v>
      </c>
      <c r="EC25" s="1398"/>
      <c r="ED25" s="1398"/>
      <c r="EE25" s="1398"/>
      <c r="EF25" s="1398">
        <v>0</v>
      </c>
      <c r="EG25" s="1398">
        <v>0</v>
      </c>
      <c r="EH25" s="1398"/>
      <c r="EI25" s="1398"/>
      <c r="EJ25" s="1398">
        <v>0</v>
      </c>
      <c r="EK25" s="1398"/>
      <c r="EL25" s="1398"/>
      <c r="EM25" s="1398">
        <v>0</v>
      </c>
      <c r="EN25" s="1398"/>
      <c r="EO25" s="1398"/>
      <c r="EP25" s="1398"/>
      <c r="EQ25" s="1398"/>
      <c r="ER25" s="1398"/>
      <c r="ES25" s="1398">
        <v>-19338180.213878799</v>
      </c>
      <c r="ET25" s="1398">
        <v>37045237</v>
      </c>
      <c r="EU25" s="1398">
        <v>2498362</v>
      </c>
      <c r="EV25" s="1398">
        <v>34546875</v>
      </c>
      <c r="EW25" s="1398">
        <v>0</v>
      </c>
      <c r="EX25" s="1398"/>
      <c r="EY25" s="1398"/>
      <c r="EZ25" s="1398">
        <v>-53204633.009999998</v>
      </c>
      <c r="FA25" s="1398"/>
      <c r="FB25" s="1398"/>
      <c r="FC25" s="1398">
        <v>-53204633.009999998</v>
      </c>
      <c r="FD25" s="1398">
        <v>-3178784.2038788004</v>
      </c>
      <c r="FE25" s="1398"/>
      <c r="FF25" s="1398">
        <v>56094607.894924983</v>
      </c>
      <c r="FG25" s="1398"/>
      <c r="FH25" s="1398"/>
      <c r="FI25" s="1398"/>
      <c r="FJ25" s="1398"/>
      <c r="FK25" s="1398"/>
      <c r="FL25" s="1398">
        <v>95107168.641046196</v>
      </c>
      <c r="FM25" s="1194">
        <v>0</v>
      </c>
    </row>
    <row r="26" spans="2:169">
      <c r="B26" s="1196">
        <v>42583</v>
      </c>
      <c r="C26" s="1398">
        <v>58341817.859999999</v>
      </c>
      <c r="D26" s="1398">
        <v>58341817.859999999</v>
      </c>
      <c r="E26" s="1398">
        <v>22690681.32</v>
      </c>
      <c r="F26" s="1398">
        <v>35651136.539999999</v>
      </c>
      <c r="G26" s="1398"/>
      <c r="H26" s="1398"/>
      <c r="I26" s="1398"/>
      <c r="J26" s="1398"/>
      <c r="K26" s="1398"/>
      <c r="L26" s="1398"/>
      <c r="M26" s="1398"/>
      <c r="N26" s="1398"/>
      <c r="O26" s="1398"/>
      <c r="P26" s="1398"/>
      <c r="Q26" s="1398">
        <v>0</v>
      </c>
      <c r="R26" s="1398">
        <v>0</v>
      </c>
      <c r="S26" s="1398">
        <v>0</v>
      </c>
      <c r="T26" s="1398"/>
      <c r="U26" s="1398"/>
      <c r="V26" s="1398"/>
      <c r="W26" s="1398">
        <v>0</v>
      </c>
      <c r="X26" s="1398"/>
      <c r="Y26" s="1398"/>
      <c r="Z26" s="1398"/>
      <c r="AA26" s="1398">
        <v>0</v>
      </c>
      <c r="AB26" s="1398"/>
      <c r="AC26" s="1398"/>
      <c r="AD26" s="1398"/>
      <c r="AE26" s="1398">
        <v>0</v>
      </c>
      <c r="AF26" s="1398"/>
      <c r="AG26" s="1398"/>
      <c r="AH26" s="1398"/>
      <c r="AI26" s="1398">
        <v>0</v>
      </c>
      <c r="AJ26" s="1398"/>
      <c r="AK26" s="1398"/>
      <c r="AL26" s="1398"/>
      <c r="AM26" s="1398">
        <v>0</v>
      </c>
      <c r="AN26" s="1398"/>
      <c r="AO26" s="1398"/>
      <c r="AP26" s="1398"/>
      <c r="AQ26" s="1398">
        <v>0</v>
      </c>
      <c r="AR26" s="1398"/>
      <c r="AS26" s="1398"/>
      <c r="AT26" s="1398"/>
      <c r="AU26" s="1398">
        <v>0</v>
      </c>
      <c r="AV26" s="1398"/>
      <c r="AW26" s="1398"/>
      <c r="AX26" s="1398"/>
      <c r="AY26" s="1398">
        <v>0</v>
      </c>
      <c r="AZ26" s="1398"/>
      <c r="BA26" s="1398"/>
      <c r="BB26" s="1398"/>
      <c r="BC26" s="1398">
        <v>0</v>
      </c>
      <c r="BD26" s="1398"/>
      <c r="BE26" s="1398"/>
      <c r="BF26" s="1398"/>
      <c r="BG26" s="1398">
        <v>0</v>
      </c>
      <c r="BH26" s="1398"/>
      <c r="BI26" s="1398"/>
      <c r="BJ26" s="1398"/>
      <c r="BK26" s="1398"/>
      <c r="BL26" s="1398">
        <v>0</v>
      </c>
      <c r="BM26" s="1398">
        <v>0</v>
      </c>
      <c r="BN26" s="1398"/>
      <c r="BO26" s="1398">
        <v>0</v>
      </c>
      <c r="BP26" s="1398"/>
      <c r="BQ26" s="1398"/>
      <c r="BR26" s="1398"/>
      <c r="BS26" s="1398"/>
      <c r="BT26" s="1398">
        <v>0</v>
      </c>
      <c r="BU26" s="1398"/>
      <c r="BV26" s="1398">
        <v>0</v>
      </c>
      <c r="BW26" s="1398"/>
      <c r="BX26" s="1398"/>
      <c r="BY26" s="1398"/>
      <c r="BZ26" s="1398"/>
      <c r="CA26" s="1398">
        <v>0</v>
      </c>
      <c r="CB26" s="1398"/>
      <c r="CC26" s="1398">
        <v>0</v>
      </c>
      <c r="CD26" s="1398"/>
      <c r="CE26" s="1398"/>
      <c r="CF26" s="1398"/>
      <c r="CG26" s="1398"/>
      <c r="CH26" s="1398"/>
      <c r="CI26" s="1398">
        <v>0</v>
      </c>
      <c r="CJ26" s="1398"/>
      <c r="CK26" s="1398"/>
      <c r="CL26" s="1398"/>
      <c r="CM26" s="1398"/>
      <c r="CN26" s="1398"/>
      <c r="CO26" s="1398">
        <v>0</v>
      </c>
      <c r="CP26" s="1398"/>
      <c r="CQ26" s="1398"/>
      <c r="CR26" s="1398"/>
      <c r="CS26" s="1398"/>
      <c r="CT26" s="1398">
        <v>0</v>
      </c>
      <c r="CU26" s="1398">
        <v>0</v>
      </c>
      <c r="CV26" s="1398"/>
      <c r="CW26" s="1398"/>
      <c r="CX26" s="1398">
        <v>0</v>
      </c>
      <c r="CY26" s="1398"/>
      <c r="CZ26" s="1398"/>
      <c r="DA26" s="1398">
        <v>0</v>
      </c>
      <c r="DB26" s="1398"/>
      <c r="DC26" s="1398"/>
      <c r="DD26" s="1398"/>
      <c r="DE26" s="1398">
        <v>0</v>
      </c>
      <c r="DF26" s="1398">
        <v>0</v>
      </c>
      <c r="DG26" s="1398"/>
      <c r="DH26" s="1398"/>
      <c r="DI26" s="1398">
        <v>0</v>
      </c>
      <c r="DJ26" s="1398"/>
      <c r="DK26" s="1398"/>
      <c r="DL26" s="1398">
        <v>0</v>
      </c>
      <c r="DM26" s="1398"/>
      <c r="DN26" s="1398"/>
      <c r="DO26" s="1398"/>
      <c r="DP26" s="1398"/>
      <c r="DQ26" s="1398"/>
      <c r="DR26" s="1398">
        <v>0</v>
      </c>
      <c r="DS26" s="1398"/>
      <c r="DT26" s="1398">
        <v>0</v>
      </c>
      <c r="DU26" s="1398"/>
      <c r="DV26" s="1398"/>
      <c r="DW26" s="1398">
        <v>0</v>
      </c>
      <c r="DX26" s="1398"/>
      <c r="DY26" s="1398"/>
      <c r="DZ26" s="1398"/>
      <c r="EA26" s="1398"/>
      <c r="EB26" s="1398">
        <v>0</v>
      </c>
      <c r="EC26" s="1398"/>
      <c r="ED26" s="1398"/>
      <c r="EE26" s="1398"/>
      <c r="EF26" s="1398">
        <v>0</v>
      </c>
      <c r="EG26" s="1398">
        <v>0</v>
      </c>
      <c r="EH26" s="1398"/>
      <c r="EI26" s="1398"/>
      <c r="EJ26" s="1398">
        <v>0</v>
      </c>
      <c r="EK26" s="1398"/>
      <c r="EL26" s="1398"/>
      <c r="EM26" s="1398">
        <v>0</v>
      </c>
      <c r="EN26" s="1398"/>
      <c r="EO26" s="1398"/>
      <c r="EP26" s="1398"/>
      <c r="EQ26" s="1398"/>
      <c r="ER26" s="1398"/>
      <c r="ES26" s="1398">
        <v>-19251485</v>
      </c>
      <c r="ET26" s="1398">
        <v>37045237</v>
      </c>
      <c r="EU26" s="1398">
        <v>2498362</v>
      </c>
      <c r="EV26" s="1398">
        <v>34546875</v>
      </c>
      <c r="EW26" s="1398">
        <v>0</v>
      </c>
      <c r="EX26" s="1398"/>
      <c r="EY26" s="1398"/>
      <c r="EZ26" s="1398">
        <v>-53204633</v>
      </c>
      <c r="FA26" s="1398"/>
      <c r="FB26" s="1398"/>
      <c r="FC26" s="1398">
        <v>-53204633</v>
      </c>
      <c r="FD26" s="1398">
        <v>-3092089</v>
      </c>
      <c r="FE26" s="1398"/>
      <c r="FF26" s="1398">
        <v>56081805.390000001</v>
      </c>
      <c r="FG26" s="1398"/>
      <c r="FH26" s="1398"/>
      <c r="FI26" s="1398"/>
      <c r="FJ26" s="1398"/>
      <c r="FK26" s="1398"/>
      <c r="FL26" s="1398">
        <v>95172138.25</v>
      </c>
      <c r="FM26" s="1194">
        <v>0</v>
      </c>
    </row>
    <row r="27" spans="2:169">
      <c r="B27" s="1196">
        <v>42614</v>
      </c>
      <c r="C27" s="1398">
        <v>58880311.210000001</v>
      </c>
      <c r="D27" s="1398">
        <v>58880311.210000001</v>
      </c>
      <c r="E27" s="1398">
        <v>22900115.670000002</v>
      </c>
      <c r="F27" s="1398">
        <v>35980195.539999999</v>
      </c>
      <c r="G27" s="1398"/>
      <c r="H27" s="1398"/>
      <c r="I27" s="1398"/>
      <c r="J27" s="1398"/>
      <c r="K27" s="1398"/>
      <c r="L27" s="1398"/>
      <c r="M27" s="1398"/>
      <c r="N27" s="1398"/>
      <c r="O27" s="1398"/>
      <c r="P27" s="1398"/>
      <c r="Q27" s="1398">
        <v>0</v>
      </c>
      <c r="R27" s="1398">
        <v>0</v>
      </c>
      <c r="S27" s="1398">
        <v>0</v>
      </c>
      <c r="T27" s="1398"/>
      <c r="U27" s="1398"/>
      <c r="V27" s="1398"/>
      <c r="W27" s="1398">
        <v>0</v>
      </c>
      <c r="X27" s="1398"/>
      <c r="Y27" s="1398"/>
      <c r="Z27" s="1398"/>
      <c r="AA27" s="1398">
        <v>0</v>
      </c>
      <c r="AB27" s="1398"/>
      <c r="AC27" s="1398"/>
      <c r="AD27" s="1398"/>
      <c r="AE27" s="1398">
        <v>0</v>
      </c>
      <c r="AF27" s="1398"/>
      <c r="AG27" s="1398"/>
      <c r="AH27" s="1398"/>
      <c r="AI27" s="1398">
        <v>0</v>
      </c>
      <c r="AJ27" s="1398"/>
      <c r="AK27" s="1398"/>
      <c r="AL27" s="1398"/>
      <c r="AM27" s="1398">
        <v>0</v>
      </c>
      <c r="AN27" s="1398"/>
      <c r="AO27" s="1398"/>
      <c r="AP27" s="1398"/>
      <c r="AQ27" s="1398">
        <v>0</v>
      </c>
      <c r="AR27" s="1398"/>
      <c r="AS27" s="1398"/>
      <c r="AT27" s="1398"/>
      <c r="AU27" s="1398">
        <v>0</v>
      </c>
      <c r="AV27" s="1398"/>
      <c r="AW27" s="1398"/>
      <c r="AX27" s="1398"/>
      <c r="AY27" s="1398">
        <v>0</v>
      </c>
      <c r="AZ27" s="1398"/>
      <c r="BA27" s="1398"/>
      <c r="BB27" s="1398"/>
      <c r="BC27" s="1398">
        <v>0</v>
      </c>
      <c r="BD27" s="1398"/>
      <c r="BE27" s="1398"/>
      <c r="BF27" s="1398"/>
      <c r="BG27" s="1398">
        <v>0</v>
      </c>
      <c r="BH27" s="1398"/>
      <c r="BI27" s="1398"/>
      <c r="BJ27" s="1398"/>
      <c r="BK27" s="1398"/>
      <c r="BL27" s="1398">
        <v>0</v>
      </c>
      <c r="BM27" s="1398">
        <v>0</v>
      </c>
      <c r="BN27" s="1398"/>
      <c r="BO27" s="1398">
        <v>0</v>
      </c>
      <c r="BP27" s="1398"/>
      <c r="BQ27" s="1398"/>
      <c r="BR27" s="1398"/>
      <c r="BS27" s="1398"/>
      <c r="BT27" s="1398">
        <v>0</v>
      </c>
      <c r="BU27" s="1398"/>
      <c r="BV27" s="1398">
        <v>0</v>
      </c>
      <c r="BW27" s="1398"/>
      <c r="BX27" s="1398"/>
      <c r="BY27" s="1398"/>
      <c r="BZ27" s="1398"/>
      <c r="CA27" s="1398">
        <v>0</v>
      </c>
      <c r="CB27" s="1398"/>
      <c r="CC27" s="1398">
        <v>0</v>
      </c>
      <c r="CD27" s="1398"/>
      <c r="CE27" s="1398"/>
      <c r="CF27" s="1398"/>
      <c r="CG27" s="1398"/>
      <c r="CH27" s="1398"/>
      <c r="CI27" s="1398">
        <v>0</v>
      </c>
      <c r="CJ27" s="1398"/>
      <c r="CK27" s="1398"/>
      <c r="CL27" s="1398"/>
      <c r="CM27" s="1398"/>
      <c r="CN27" s="1398"/>
      <c r="CO27" s="1398">
        <v>0</v>
      </c>
      <c r="CP27" s="1398"/>
      <c r="CQ27" s="1398"/>
      <c r="CR27" s="1398"/>
      <c r="CS27" s="1398"/>
      <c r="CT27" s="1398">
        <v>0</v>
      </c>
      <c r="CU27" s="1398">
        <v>0</v>
      </c>
      <c r="CV27" s="1398"/>
      <c r="CW27" s="1398"/>
      <c r="CX27" s="1398">
        <v>0</v>
      </c>
      <c r="CY27" s="1398"/>
      <c r="CZ27" s="1398"/>
      <c r="DA27" s="1398">
        <v>0</v>
      </c>
      <c r="DB27" s="1398"/>
      <c r="DC27" s="1398"/>
      <c r="DD27" s="1398"/>
      <c r="DE27" s="1398">
        <v>0</v>
      </c>
      <c r="DF27" s="1398">
        <v>0</v>
      </c>
      <c r="DG27" s="1398"/>
      <c r="DH27" s="1398"/>
      <c r="DI27" s="1398">
        <v>0</v>
      </c>
      <c r="DJ27" s="1398"/>
      <c r="DK27" s="1398"/>
      <c r="DL27" s="1398">
        <v>0</v>
      </c>
      <c r="DM27" s="1398"/>
      <c r="DN27" s="1398"/>
      <c r="DO27" s="1398"/>
      <c r="DP27" s="1398"/>
      <c r="DQ27" s="1398"/>
      <c r="DR27" s="1398">
        <v>0</v>
      </c>
      <c r="DS27" s="1398"/>
      <c r="DT27" s="1398">
        <v>0</v>
      </c>
      <c r="DU27" s="1398"/>
      <c r="DV27" s="1398"/>
      <c r="DW27" s="1398">
        <v>0</v>
      </c>
      <c r="DX27" s="1398"/>
      <c r="DY27" s="1398"/>
      <c r="DZ27" s="1398"/>
      <c r="EA27" s="1398"/>
      <c r="EB27" s="1398">
        <v>0</v>
      </c>
      <c r="EC27" s="1398"/>
      <c r="ED27" s="1398"/>
      <c r="EE27" s="1398"/>
      <c r="EF27" s="1398">
        <v>0</v>
      </c>
      <c r="EG27" s="1398">
        <v>0</v>
      </c>
      <c r="EH27" s="1398"/>
      <c r="EI27" s="1398"/>
      <c r="EJ27" s="1398">
        <v>0</v>
      </c>
      <c r="EK27" s="1398"/>
      <c r="EL27" s="1398"/>
      <c r="EM27" s="1398">
        <v>0</v>
      </c>
      <c r="EN27" s="1398"/>
      <c r="EO27" s="1398"/>
      <c r="EP27" s="1398"/>
      <c r="EQ27" s="1398"/>
      <c r="ER27" s="1398"/>
      <c r="ES27" s="1398">
        <v>-19265891</v>
      </c>
      <c r="ET27" s="1398">
        <v>37045237</v>
      </c>
      <c r="EU27" s="1398">
        <v>2498362</v>
      </c>
      <c r="EV27" s="1398">
        <v>34546875</v>
      </c>
      <c r="EW27" s="1398">
        <v>0</v>
      </c>
      <c r="EX27" s="1398"/>
      <c r="EY27" s="1398"/>
      <c r="EZ27" s="1398">
        <v>-53204633</v>
      </c>
      <c r="FA27" s="1398"/>
      <c r="FB27" s="1398"/>
      <c r="FC27" s="1398">
        <v>-53204633</v>
      </c>
      <c r="FD27" s="1398">
        <v>-3106495</v>
      </c>
      <c r="FE27" s="1398"/>
      <c r="FF27" s="1398">
        <v>55892757.039999992</v>
      </c>
      <c r="FG27" s="1398"/>
      <c r="FH27" s="1398"/>
      <c r="FI27" s="1398"/>
      <c r="FJ27" s="1398"/>
      <c r="FK27" s="1398"/>
      <c r="FL27" s="1398">
        <v>95507177.25</v>
      </c>
      <c r="FM27" s="1194">
        <v>0</v>
      </c>
    </row>
    <row r="28" spans="2:169">
      <c r="B28" s="1196">
        <v>42644</v>
      </c>
      <c r="C28" s="1398">
        <v>58880311.210000001</v>
      </c>
      <c r="D28" s="1398">
        <v>58880311.210000001</v>
      </c>
      <c r="E28" s="1398">
        <v>22900115.670000002</v>
      </c>
      <c r="F28" s="1398">
        <v>35980195.539999999</v>
      </c>
      <c r="G28" s="1398"/>
      <c r="H28" s="1398"/>
      <c r="I28" s="1398"/>
      <c r="J28" s="1398"/>
      <c r="K28" s="1398"/>
      <c r="L28" s="1398"/>
      <c r="M28" s="1398"/>
      <c r="N28" s="1398"/>
      <c r="O28" s="1398"/>
      <c r="P28" s="1398"/>
      <c r="Q28" s="1398">
        <v>0</v>
      </c>
      <c r="R28" s="1398">
        <v>0</v>
      </c>
      <c r="S28" s="1398">
        <v>0</v>
      </c>
      <c r="T28" s="1398"/>
      <c r="U28" s="1398"/>
      <c r="V28" s="1398"/>
      <c r="W28" s="1398">
        <v>0</v>
      </c>
      <c r="X28" s="1398"/>
      <c r="Y28" s="1398"/>
      <c r="Z28" s="1398"/>
      <c r="AA28" s="1398">
        <v>0</v>
      </c>
      <c r="AB28" s="1398"/>
      <c r="AC28" s="1398"/>
      <c r="AD28" s="1398"/>
      <c r="AE28" s="1398">
        <v>0</v>
      </c>
      <c r="AF28" s="1398"/>
      <c r="AG28" s="1398"/>
      <c r="AH28" s="1398"/>
      <c r="AI28" s="1398">
        <v>0</v>
      </c>
      <c r="AJ28" s="1398"/>
      <c r="AK28" s="1398"/>
      <c r="AL28" s="1398"/>
      <c r="AM28" s="1398">
        <v>0</v>
      </c>
      <c r="AN28" s="1398"/>
      <c r="AO28" s="1398"/>
      <c r="AP28" s="1398"/>
      <c r="AQ28" s="1398">
        <v>0</v>
      </c>
      <c r="AR28" s="1398"/>
      <c r="AS28" s="1398"/>
      <c r="AT28" s="1398"/>
      <c r="AU28" s="1398">
        <v>0</v>
      </c>
      <c r="AV28" s="1398"/>
      <c r="AW28" s="1398"/>
      <c r="AX28" s="1398"/>
      <c r="AY28" s="1398">
        <v>0</v>
      </c>
      <c r="AZ28" s="1398"/>
      <c r="BA28" s="1398"/>
      <c r="BB28" s="1398"/>
      <c r="BC28" s="1398">
        <v>0</v>
      </c>
      <c r="BD28" s="1398"/>
      <c r="BE28" s="1398"/>
      <c r="BF28" s="1398"/>
      <c r="BG28" s="1398">
        <v>0</v>
      </c>
      <c r="BH28" s="1398"/>
      <c r="BI28" s="1398"/>
      <c r="BJ28" s="1398"/>
      <c r="BK28" s="1398"/>
      <c r="BL28" s="1398">
        <v>0</v>
      </c>
      <c r="BM28" s="1398">
        <v>0</v>
      </c>
      <c r="BN28" s="1398"/>
      <c r="BO28" s="1398">
        <v>0</v>
      </c>
      <c r="BP28" s="1398"/>
      <c r="BQ28" s="1398"/>
      <c r="BR28" s="1398"/>
      <c r="BS28" s="1398"/>
      <c r="BT28" s="1398">
        <v>0</v>
      </c>
      <c r="BU28" s="1398"/>
      <c r="BV28" s="1398">
        <v>0</v>
      </c>
      <c r="BW28" s="1398"/>
      <c r="BX28" s="1398"/>
      <c r="BY28" s="1398"/>
      <c r="BZ28" s="1398"/>
      <c r="CA28" s="1398">
        <v>0</v>
      </c>
      <c r="CB28" s="1398"/>
      <c r="CC28" s="1398">
        <v>0</v>
      </c>
      <c r="CD28" s="1398"/>
      <c r="CE28" s="1398"/>
      <c r="CF28" s="1398"/>
      <c r="CG28" s="1398"/>
      <c r="CH28" s="1398"/>
      <c r="CI28" s="1398">
        <v>0</v>
      </c>
      <c r="CJ28" s="1398"/>
      <c r="CK28" s="1398"/>
      <c r="CL28" s="1398"/>
      <c r="CM28" s="1398"/>
      <c r="CN28" s="1398"/>
      <c r="CO28" s="1398">
        <v>0</v>
      </c>
      <c r="CP28" s="1398"/>
      <c r="CQ28" s="1398"/>
      <c r="CR28" s="1398"/>
      <c r="CS28" s="1398"/>
      <c r="CT28" s="1398">
        <v>0</v>
      </c>
      <c r="CU28" s="1398">
        <v>0</v>
      </c>
      <c r="CV28" s="1398"/>
      <c r="CW28" s="1398"/>
      <c r="CX28" s="1398">
        <v>0</v>
      </c>
      <c r="CY28" s="1398"/>
      <c r="CZ28" s="1398"/>
      <c r="DA28" s="1398">
        <v>0</v>
      </c>
      <c r="DB28" s="1398"/>
      <c r="DC28" s="1398"/>
      <c r="DD28" s="1398"/>
      <c r="DE28" s="1398">
        <v>0</v>
      </c>
      <c r="DF28" s="1398">
        <v>0</v>
      </c>
      <c r="DG28" s="1398"/>
      <c r="DH28" s="1398"/>
      <c r="DI28" s="1398">
        <v>0</v>
      </c>
      <c r="DJ28" s="1398"/>
      <c r="DK28" s="1398"/>
      <c r="DL28" s="1398">
        <v>0</v>
      </c>
      <c r="DM28" s="1398"/>
      <c r="DN28" s="1398"/>
      <c r="DO28" s="1398"/>
      <c r="DP28" s="1398"/>
      <c r="DQ28" s="1398"/>
      <c r="DR28" s="1398">
        <v>0</v>
      </c>
      <c r="DS28" s="1398"/>
      <c r="DT28" s="1398">
        <v>0</v>
      </c>
      <c r="DU28" s="1398"/>
      <c r="DV28" s="1398"/>
      <c r="DW28" s="1398">
        <v>0</v>
      </c>
      <c r="DX28" s="1398"/>
      <c r="DY28" s="1398"/>
      <c r="DZ28" s="1398"/>
      <c r="EA28" s="1398"/>
      <c r="EB28" s="1398">
        <v>0</v>
      </c>
      <c r="EC28" s="1398"/>
      <c r="ED28" s="1398"/>
      <c r="EE28" s="1398"/>
      <c r="EF28" s="1398">
        <v>0</v>
      </c>
      <c r="EG28" s="1398">
        <v>0</v>
      </c>
      <c r="EH28" s="1398"/>
      <c r="EI28" s="1398"/>
      <c r="EJ28" s="1398">
        <v>0</v>
      </c>
      <c r="EK28" s="1398"/>
      <c r="EL28" s="1398"/>
      <c r="EM28" s="1398">
        <v>0</v>
      </c>
      <c r="EN28" s="1398"/>
      <c r="EO28" s="1398"/>
      <c r="EP28" s="1398"/>
      <c r="EQ28" s="1398"/>
      <c r="ER28" s="1398"/>
      <c r="ES28" s="1398">
        <v>-19265891</v>
      </c>
      <c r="ET28" s="1398">
        <v>37045237</v>
      </c>
      <c r="EU28" s="1398">
        <v>2498362</v>
      </c>
      <c r="EV28" s="1398">
        <v>34546875</v>
      </c>
      <c r="EW28" s="1398">
        <v>0</v>
      </c>
      <c r="EX28" s="1398"/>
      <c r="EY28" s="1398"/>
      <c r="EZ28" s="1398">
        <v>-53204633</v>
      </c>
      <c r="FA28" s="1398"/>
      <c r="FB28" s="1398"/>
      <c r="FC28" s="1398">
        <v>-53204633</v>
      </c>
      <c r="FD28" s="1398">
        <v>-3106495</v>
      </c>
      <c r="FE28" s="1398"/>
      <c r="FF28" s="1398">
        <v>55892757.039999992</v>
      </c>
      <c r="FG28" s="1398"/>
      <c r="FH28" s="1398"/>
      <c r="FI28" s="1398"/>
      <c r="FJ28" s="1398"/>
      <c r="FK28" s="1398"/>
      <c r="FL28" s="1398">
        <v>95507177.25</v>
      </c>
      <c r="FM28" s="1194">
        <v>0</v>
      </c>
    </row>
    <row r="29" spans="2:169" ht="14.25" customHeight="1">
      <c r="B29" s="1196">
        <v>42675</v>
      </c>
      <c r="C29" s="1398">
        <v>58880311.210000008</v>
      </c>
      <c r="D29" s="1398">
        <v>58880311.210000008</v>
      </c>
      <c r="E29" s="1398">
        <v>22900115.673576657</v>
      </c>
      <c r="F29" s="1398">
        <v>35980195.536423348</v>
      </c>
      <c r="G29" s="1398"/>
      <c r="H29" s="1398"/>
      <c r="I29" s="1398"/>
      <c r="J29" s="1398"/>
      <c r="K29" s="1398"/>
      <c r="L29" s="1398"/>
      <c r="M29" s="1398"/>
      <c r="N29" s="1398"/>
      <c r="O29" s="1398"/>
      <c r="P29" s="1398"/>
      <c r="Q29" s="1398">
        <v>0</v>
      </c>
      <c r="R29" s="1398">
        <v>0</v>
      </c>
      <c r="S29" s="1398">
        <v>0</v>
      </c>
      <c r="T29" s="1398"/>
      <c r="U29" s="1398"/>
      <c r="V29" s="1398"/>
      <c r="W29" s="1398">
        <v>0</v>
      </c>
      <c r="X29" s="1398"/>
      <c r="Y29" s="1398"/>
      <c r="Z29" s="1398"/>
      <c r="AA29" s="1398">
        <v>0</v>
      </c>
      <c r="AB29" s="1398"/>
      <c r="AC29" s="1398"/>
      <c r="AD29" s="1398"/>
      <c r="AE29" s="1398">
        <v>0</v>
      </c>
      <c r="AF29" s="1398"/>
      <c r="AG29" s="1398"/>
      <c r="AH29" s="1398"/>
      <c r="AI29" s="1398">
        <v>0</v>
      </c>
      <c r="AJ29" s="1398"/>
      <c r="AK29" s="1398"/>
      <c r="AL29" s="1398"/>
      <c r="AM29" s="1398">
        <v>0</v>
      </c>
      <c r="AN29" s="1398"/>
      <c r="AO29" s="1398"/>
      <c r="AP29" s="1398"/>
      <c r="AQ29" s="1398">
        <v>0</v>
      </c>
      <c r="AR29" s="1398"/>
      <c r="AS29" s="1398"/>
      <c r="AT29" s="1398"/>
      <c r="AU29" s="1398">
        <v>0</v>
      </c>
      <c r="AV29" s="1398"/>
      <c r="AW29" s="1398"/>
      <c r="AX29" s="1398"/>
      <c r="AY29" s="1398">
        <v>0</v>
      </c>
      <c r="AZ29" s="1398"/>
      <c r="BA29" s="1398"/>
      <c r="BB29" s="1398"/>
      <c r="BC29" s="1398">
        <v>0</v>
      </c>
      <c r="BD29" s="1398"/>
      <c r="BE29" s="1398"/>
      <c r="BF29" s="1398"/>
      <c r="BG29" s="1398">
        <v>0</v>
      </c>
      <c r="BH29" s="1398"/>
      <c r="BI29" s="1398"/>
      <c r="BJ29" s="1398"/>
      <c r="BK29" s="1398"/>
      <c r="BL29" s="1398">
        <v>0</v>
      </c>
      <c r="BM29" s="1398">
        <v>0</v>
      </c>
      <c r="BN29" s="1398"/>
      <c r="BO29" s="1398">
        <v>0</v>
      </c>
      <c r="BP29" s="1398"/>
      <c r="BQ29" s="1398"/>
      <c r="BR29" s="1398"/>
      <c r="BS29" s="1398"/>
      <c r="BT29" s="1398">
        <v>0</v>
      </c>
      <c r="BU29" s="1398"/>
      <c r="BV29" s="1398">
        <v>0</v>
      </c>
      <c r="BW29" s="1398"/>
      <c r="BX29" s="1398"/>
      <c r="BY29" s="1398"/>
      <c r="BZ29" s="1398"/>
      <c r="CA29" s="1398">
        <v>0</v>
      </c>
      <c r="CB29" s="1398"/>
      <c r="CC29" s="1398">
        <v>0</v>
      </c>
      <c r="CD29" s="1398"/>
      <c r="CE29" s="1398"/>
      <c r="CF29" s="1398"/>
      <c r="CG29" s="1398"/>
      <c r="CH29" s="1398"/>
      <c r="CI29" s="1398">
        <v>0</v>
      </c>
      <c r="CJ29" s="1398"/>
      <c r="CK29" s="1398"/>
      <c r="CL29" s="1398"/>
      <c r="CM29" s="1398"/>
      <c r="CN29" s="1398"/>
      <c r="CO29" s="1398">
        <v>0</v>
      </c>
      <c r="CP29" s="1398"/>
      <c r="CQ29" s="1398"/>
      <c r="CR29" s="1398"/>
      <c r="CS29" s="1398"/>
      <c r="CT29" s="1398">
        <v>0</v>
      </c>
      <c r="CU29" s="1398">
        <v>0</v>
      </c>
      <c r="CV29" s="1398"/>
      <c r="CW29" s="1398"/>
      <c r="CX29" s="1398">
        <v>0</v>
      </c>
      <c r="CY29" s="1398"/>
      <c r="CZ29" s="1398"/>
      <c r="DA29" s="1398">
        <v>0</v>
      </c>
      <c r="DB29" s="1398"/>
      <c r="DC29" s="1398"/>
      <c r="DD29" s="1398"/>
      <c r="DE29" s="1398">
        <v>0</v>
      </c>
      <c r="DF29" s="1398">
        <v>0</v>
      </c>
      <c r="DG29" s="1398"/>
      <c r="DH29" s="1398"/>
      <c r="DI29" s="1398">
        <v>0</v>
      </c>
      <c r="DJ29" s="1398"/>
      <c r="DK29" s="1398"/>
      <c r="DL29" s="1398">
        <v>0</v>
      </c>
      <c r="DM29" s="1398"/>
      <c r="DN29" s="1398"/>
      <c r="DO29" s="1398"/>
      <c r="DP29" s="1398"/>
      <c r="DQ29" s="1398"/>
      <c r="DR29" s="1398">
        <v>0</v>
      </c>
      <c r="DS29" s="1398"/>
      <c r="DT29" s="1398">
        <v>0</v>
      </c>
      <c r="DU29" s="1398"/>
      <c r="DV29" s="1398"/>
      <c r="DW29" s="1398">
        <v>0</v>
      </c>
      <c r="DX29" s="1398"/>
      <c r="DY29" s="1398"/>
      <c r="DZ29" s="1398"/>
      <c r="EA29" s="1398"/>
      <c r="EB29" s="1398">
        <v>0</v>
      </c>
      <c r="EC29" s="1398"/>
      <c r="ED29" s="1398"/>
      <c r="EE29" s="1398"/>
      <c r="EF29" s="1398">
        <v>0</v>
      </c>
      <c r="EG29" s="1398">
        <v>0</v>
      </c>
      <c r="EH29" s="1398"/>
      <c r="EI29" s="1398"/>
      <c r="EJ29" s="1398">
        <v>0</v>
      </c>
      <c r="EK29" s="1398"/>
      <c r="EL29" s="1398"/>
      <c r="EM29" s="1398">
        <v>0</v>
      </c>
      <c r="EN29" s="1398"/>
      <c r="EO29" s="1398"/>
      <c r="EP29" s="1398"/>
      <c r="EQ29" s="1398"/>
      <c r="ER29" s="1398"/>
      <c r="ES29" s="1398">
        <v>-19193602.568528786</v>
      </c>
      <c r="ET29" s="1398">
        <v>37045237</v>
      </c>
      <c r="EU29" s="1398">
        <v>2498362</v>
      </c>
      <c r="EV29" s="1398">
        <v>34546875</v>
      </c>
      <c r="EW29" s="1398">
        <v>0</v>
      </c>
      <c r="EX29" s="1398"/>
      <c r="EY29" s="1398"/>
      <c r="EZ29" s="1398">
        <v>-53204633</v>
      </c>
      <c r="FA29" s="1398"/>
      <c r="FB29" s="1398"/>
      <c r="FC29" s="1398">
        <v>-53204633</v>
      </c>
      <c r="FD29" s="1398">
        <v>-3034206.5685287849</v>
      </c>
      <c r="FE29" s="1398"/>
      <c r="FF29" s="1398">
        <v>55892756.649750002</v>
      </c>
      <c r="FG29" s="1398"/>
      <c r="FH29" s="1398"/>
      <c r="FI29" s="1398"/>
      <c r="FJ29" s="1398"/>
      <c r="FK29" s="1398"/>
      <c r="FL29" s="1398">
        <v>95579465.291221231</v>
      </c>
      <c r="FM29" s="1194">
        <v>3.2496452331542969E-4</v>
      </c>
    </row>
    <row r="30" spans="2:169">
      <c r="B30" s="1196">
        <v>42705</v>
      </c>
      <c r="C30" s="1398">
        <v>58524403.74000001</v>
      </c>
      <c r="D30" s="1398">
        <v>58524403.74000001</v>
      </c>
      <c r="E30" s="1398">
        <v>22761693.812947873</v>
      </c>
      <c r="F30" s="1398">
        <v>35762709.927052133</v>
      </c>
      <c r="G30" s="1398"/>
      <c r="H30" s="1398"/>
      <c r="I30" s="1398"/>
      <c r="J30" s="1398"/>
      <c r="K30" s="1398"/>
      <c r="L30" s="1398"/>
      <c r="M30" s="1398"/>
      <c r="N30" s="1398"/>
      <c r="O30" s="1398"/>
      <c r="P30" s="1398"/>
      <c r="Q30" s="1398">
        <v>0</v>
      </c>
      <c r="R30" s="1398">
        <v>0</v>
      </c>
      <c r="S30" s="1398">
        <v>0</v>
      </c>
      <c r="T30" s="1398"/>
      <c r="U30" s="1398"/>
      <c r="V30" s="1398"/>
      <c r="W30" s="1398">
        <v>0</v>
      </c>
      <c r="X30" s="1398"/>
      <c r="Y30" s="1398"/>
      <c r="Z30" s="1398"/>
      <c r="AA30" s="1398">
        <v>0</v>
      </c>
      <c r="AB30" s="1398"/>
      <c r="AC30" s="1398"/>
      <c r="AD30" s="1398"/>
      <c r="AE30" s="1398">
        <v>0</v>
      </c>
      <c r="AF30" s="1398"/>
      <c r="AG30" s="1398"/>
      <c r="AH30" s="1398"/>
      <c r="AI30" s="1398">
        <v>0</v>
      </c>
      <c r="AJ30" s="1398"/>
      <c r="AK30" s="1398"/>
      <c r="AL30" s="1398"/>
      <c r="AM30" s="1398">
        <v>0</v>
      </c>
      <c r="AN30" s="1398"/>
      <c r="AO30" s="1398"/>
      <c r="AP30" s="1398"/>
      <c r="AQ30" s="1398">
        <v>0</v>
      </c>
      <c r="AR30" s="1398"/>
      <c r="AS30" s="1398"/>
      <c r="AT30" s="1398"/>
      <c r="AU30" s="1398">
        <v>0</v>
      </c>
      <c r="AV30" s="1398"/>
      <c r="AW30" s="1398"/>
      <c r="AX30" s="1398"/>
      <c r="AY30" s="1398">
        <v>0</v>
      </c>
      <c r="AZ30" s="1398"/>
      <c r="BA30" s="1398"/>
      <c r="BB30" s="1398"/>
      <c r="BC30" s="1398">
        <v>0</v>
      </c>
      <c r="BD30" s="1398"/>
      <c r="BE30" s="1398"/>
      <c r="BF30" s="1398"/>
      <c r="BG30" s="1398">
        <v>0</v>
      </c>
      <c r="BH30" s="1398"/>
      <c r="BI30" s="1398"/>
      <c r="BJ30" s="1398"/>
      <c r="BK30" s="1398"/>
      <c r="BL30" s="1398">
        <v>0</v>
      </c>
      <c r="BM30" s="1398">
        <v>0</v>
      </c>
      <c r="BN30" s="1398"/>
      <c r="BO30" s="1398">
        <v>0</v>
      </c>
      <c r="BP30" s="1398"/>
      <c r="BQ30" s="1398"/>
      <c r="BR30" s="1398"/>
      <c r="BS30" s="1398"/>
      <c r="BT30" s="1398">
        <v>0</v>
      </c>
      <c r="BU30" s="1398"/>
      <c r="BV30" s="1398">
        <v>0</v>
      </c>
      <c r="BW30" s="1398"/>
      <c r="BX30" s="1398"/>
      <c r="BY30" s="1398"/>
      <c r="BZ30" s="1398"/>
      <c r="CA30" s="1398">
        <v>0</v>
      </c>
      <c r="CB30" s="1398"/>
      <c r="CC30" s="1398">
        <v>0</v>
      </c>
      <c r="CD30" s="1398"/>
      <c r="CE30" s="1398"/>
      <c r="CF30" s="1398"/>
      <c r="CG30" s="1398"/>
      <c r="CH30" s="1398"/>
      <c r="CI30" s="1398">
        <v>0</v>
      </c>
      <c r="CJ30" s="1398"/>
      <c r="CK30" s="1398"/>
      <c r="CL30" s="1398"/>
      <c r="CM30" s="1398"/>
      <c r="CN30" s="1398"/>
      <c r="CO30" s="1398">
        <v>0</v>
      </c>
      <c r="CP30" s="1398"/>
      <c r="CQ30" s="1398"/>
      <c r="CR30" s="1398"/>
      <c r="CS30" s="1398"/>
      <c r="CT30" s="1398">
        <v>0</v>
      </c>
      <c r="CU30" s="1398">
        <v>0</v>
      </c>
      <c r="CV30" s="1398"/>
      <c r="CW30" s="1398"/>
      <c r="CX30" s="1398">
        <v>0</v>
      </c>
      <c r="CY30" s="1398"/>
      <c r="CZ30" s="1398"/>
      <c r="DA30" s="1398">
        <v>0</v>
      </c>
      <c r="DB30" s="1398"/>
      <c r="DC30" s="1398"/>
      <c r="DD30" s="1398"/>
      <c r="DE30" s="1398">
        <v>0</v>
      </c>
      <c r="DF30" s="1398">
        <v>0</v>
      </c>
      <c r="DG30" s="1398"/>
      <c r="DH30" s="1398"/>
      <c r="DI30" s="1398">
        <v>0</v>
      </c>
      <c r="DJ30" s="1398"/>
      <c r="DK30" s="1398"/>
      <c r="DL30" s="1398">
        <v>0</v>
      </c>
      <c r="DM30" s="1398"/>
      <c r="DN30" s="1398"/>
      <c r="DO30" s="1398"/>
      <c r="DP30" s="1398"/>
      <c r="DQ30" s="1398"/>
      <c r="DR30" s="1398">
        <v>0</v>
      </c>
      <c r="DS30" s="1398"/>
      <c r="DT30" s="1398">
        <v>0</v>
      </c>
      <c r="DU30" s="1398"/>
      <c r="DV30" s="1398"/>
      <c r="DW30" s="1398">
        <v>0</v>
      </c>
      <c r="DX30" s="1398"/>
      <c r="DY30" s="1398"/>
      <c r="DZ30" s="1398"/>
      <c r="EA30" s="1398"/>
      <c r="EB30" s="1398">
        <v>0</v>
      </c>
      <c r="EC30" s="1398"/>
      <c r="ED30" s="1398"/>
      <c r="EE30" s="1398"/>
      <c r="EF30" s="1398">
        <v>0</v>
      </c>
      <c r="EG30" s="1398">
        <v>0</v>
      </c>
      <c r="EH30" s="1398"/>
      <c r="EI30" s="1398"/>
      <c r="EJ30" s="1398">
        <v>0</v>
      </c>
      <c r="EK30" s="1398"/>
      <c r="EL30" s="1398"/>
      <c r="EM30" s="1398">
        <v>0</v>
      </c>
      <c r="EN30" s="1398"/>
      <c r="EO30" s="1398"/>
      <c r="EP30" s="1398"/>
      <c r="EQ30" s="1398"/>
      <c r="ER30" s="1398"/>
      <c r="ES30" s="1398">
        <v>-20134578.286134463</v>
      </c>
      <c r="ET30" s="1398">
        <v>37045237</v>
      </c>
      <c r="EU30" s="1398">
        <v>2498362</v>
      </c>
      <c r="EV30" s="1398">
        <v>34546875</v>
      </c>
      <c r="EW30" s="1398">
        <v>0</v>
      </c>
      <c r="EX30" s="1398"/>
      <c r="EY30" s="1398"/>
      <c r="EZ30" s="1398">
        <v>-53204633.009999998</v>
      </c>
      <c r="FA30" s="1398"/>
      <c r="FB30" s="1398"/>
      <c r="FC30" s="1398">
        <v>-53204633.009999998</v>
      </c>
      <c r="FD30" s="1398">
        <v>-3975182.2761344658</v>
      </c>
      <c r="FE30" s="1398"/>
      <c r="FF30" s="1398">
        <v>53174905.495224968</v>
      </c>
      <c r="FG30" s="1398"/>
      <c r="FH30" s="1398"/>
      <c r="FI30" s="1398"/>
      <c r="FJ30" s="1398"/>
      <c r="FK30" s="1398"/>
      <c r="FL30" s="1398">
        <v>91564730.949090511</v>
      </c>
      <c r="FM30" s="1194">
        <v>0</v>
      </c>
    </row>
    <row r="31" spans="2:169">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3"/>
      <c r="AR31" s="1193"/>
      <c r="AS31" s="1193"/>
      <c r="AT31" s="1193"/>
      <c r="AU31" s="1193"/>
      <c r="AV31" s="1193"/>
      <c r="AW31" s="1193"/>
      <c r="AX31" s="1193"/>
      <c r="AY31" s="1193"/>
      <c r="AZ31" s="1193"/>
      <c r="BA31" s="1193"/>
      <c r="BB31" s="1193"/>
      <c r="BC31" s="1193"/>
      <c r="BD31" s="1193"/>
      <c r="BE31" s="1193"/>
      <c r="BF31" s="1193"/>
      <c r="BG31" s="1193"/>
      <c r="BH31" s="1193"/>
      <c r="BI31" s="1193"/>
      <c r="BJ31" s="1193"/>
      <c r="BK31" s="1193"/>
      <c r="BL31" s="1193"/>
      <c r="BM31" s="1193"/>
      <c r="BN31" s="1193"/>
      <c r="BO31" s="1193"/>
      <c r="BP31" s="1193"/>
      <c r="BQ31" s="1193"/>
      <c r="BR31" s="1193"/>
      <c r="BS31" s="1193"/>
      <c r="BT31" s="1193"/>
      <c r="BU31" s="1193"/>
      <c r="BV31" s="1193"/>
      <c r="BW31" s="1193"/>
      <c r="BX31" s="1193"/>
      <c r="BY31" s="1193"/>
      <c r="BZ31" s="1193"/>
      <c r="CA31" s="1193"/>
      <c r="CB31" s="1193"/>
      <c r="CC31" s="1193"/>
      <c r="CD31" s="1193"/>
      <c r="CE31" s="1193"/>
      <c r="CF31" s="1193"/>
      <c r="CG31" s="1193"/>
      <c r="CH31" s="1193"/>
      <c r="CI31" s="1193"/>
      <c r="CJ31" s="1193"/>
      <c r="CK31" s="1193"/>
      <c r="CL31" s="1193"/>
      <c r="CM31" s="1193"/>
      <c r="CN31" s="1193"/>
      <c r="CO31" s="1193"/>
      <c r="CP31" s="1193"/>
      <c r="CQ31" s="1193"/>
      <c r="CR31" s="1193"/>
      <c r="CS31" s="1193"/>
      <c r="CT31" s="1193"/>
      <c r="CU31" s="1193"/>
      <c r="CV31" s="1193"/>
      <c r="CW31" s="1193"/>
      <c r="CX31" s="1193"/>
      <c r="CY31" s="1193"/>
      <c r="CZ31" s="1193"/>
      <c r="DA31" s="1193"/>
      <c r="DB31" s="1193"/>
      <c r="DC31" s="1193"/>
      <c r="DD31" s="1193"/>
      <c r="DE31" s="1193"/>
      <c r="DF31" s="1193"/>
      <c r="DG31" s="1193"/>
      <c r="DH31" s="1193"/>
      <c r="DI31" s="1193"/>
      <c r="DJ31" s="1193"/>
      <c r="DK31" s="1193"/>
      <c r="DL31" s="1193"/>
      <c r="DM31" s="1193"/>
      <c r="DN31" s="1193"/>
      <c r="DO31" s="1193"/>
      <c r="DP31" s="1193"/>
      <c r="DQ31" s="1193"/>
      <c r="DR31" s="1193"/>
      <c r="DS31" s="1193"/>
      <c r="DT31" s="1193"/>
      <c r="DU31" s="1193"/>
      <c r="DV31" s="1193"/>
      <c r="DW31" s="1193"/>
      <c r="DX31" s="1193"/>
      <c r="DY31" s="1193"/>
      <c r="DZ31" s="1193"/>
      <c r="EA31" s="1193"/>
      <c r="EB31" s="1193"/>
      <c r="EC31" s="1193"/>
      <c r="ED31" s="1193"/>
      <c r="EE31" s="1193"/>
      <c r="EF31" s="1193"/>
      <c r="EG31" s="1193"/>
      <c r="EH31" s="1193"/>
      <c r="EI31" s="1193"/>
      <c r="EJ31" s="1193"/>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row>
    <row r="32" spans="2:169">
      <c r="C32" s="1193"/>
      <c r="D32" s="1193"/>
      <c r="E32" s="1193"/>
      <c r="F32" s="1193"/>
      <c r="G32" s="1193"/>
      <c r="H32" s="1193"/>
      <c r="I32" s="1193"/>
      <c r="J32" s="1193"/>
      <c r="K32" s="1193"/>
      <c r="L32" s="1193"/>
      <c r="M32" s="1193"/>
      <c r="N32" s="1193"/>
      <c r="O32" s="1193"/>
      <c r="P32" s="1193"/>
      <c r="Q32" s="1193"/>
      <c r="R32" s="1193"/>
      <c r="S32" s="1193"/>
      <c r="T32" s="1193"/>
      <c r="U32" s="1193"/>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193"/>
      <c r="BA32" s="1193"/>
      <c r="BB32" s="1193"/>
      <c r="BC32" s="1193"/>
      <c r="BD32" s="1193"/>
      <c r="BE32" s="1193"/>
      <c r="BF32" s="1193"/>
      <c r="BG32" s="1193"/>
      <c r="BH32" s="1193"/>
      <c r="BI32" s="1193"/>
      <c r="BJ32" s="1193"/>
      <c r="BK32" s="1193"/>
      <c r="BL32" s="1193"/>
      <c r="BM32" s="1193"/>
      <c r="BN32" s="1193"/>
      <c r="BO32" s="1193"/>
      <c r="BP32" s="1193"/>
      <c r="BQ32" s="1193"/>
      <c r="BR32" s="1193"/>
      <c r="BS32" s="1193"/>
      <c r="BT32" s="1193"/>
      <c r="BU32" s="1193"/>
      <c r="BV32" s="1193"/>
      <c r="BW32" s="1193"/>
      <c r="BX32" s="1193"/>
      <c r="BY32" s="1193"/>
      <c r="BZ32" s="1193"/>
      <c r="CA32" s="1193"/>
      <c r="CB32" s="1193"/>
      <c r="CC32" s="1193"/>
      <c r="CD32" s="1193"/>
      <c r="CE32" s="1193"/>
      <c r="CF32" s="1193"/>
      <c r="CG32" s="1193"/>
      <c r="CH32" s="1193"/>
      <c r="CI32" s="1193"/>
      <c r="CJ32" s="1193"/>
      <c r="CK32" s="1193"/>
      <c r="CL32" s="1193"/>
      <c r="CM32" s="1193"/>
      <c r="CN32" s="1193"/>
      <c r="CO32" s="1193"/>
      <c r="CP32" s="1193"/>
      <c r="CQ32" s="1193"/>
      <c r="CR32" s="1193"/>
      <c r="CS32" s="1193"/>
      <c r="CT32" s="1193"/>
      <c r="CU32" s="1193"/>
      <c r="CV32" s="1193"/>
      <c r="CW32" s="1193"/>
      <c r="CX32" s="1193"/>
      <c r="CY32" s="1193"/>
      <c r="CZ32" s="1193"/>
      <c r="DA32" s="1193"/>
      <c r="DB32" s="1193"/>
      <c r="DC32" s="1193"/>
      <c r="DD32" s="1193"/>
      <c r="DE32" s="1193"/>
      <c r="DF32" s="1193"/>
      <c r="DG32" s="1193"/>
      <c r="DH32" s="1193"/>
      <c r="DI32" s="1193"/>
      <c r="DJ32" s="1193"/>
      <c r="DK32" s="1193"/>
      <c r="DL32" s="1193"/>
      <c r="DM32" s="1193"/>
      <c r="DN32" s="1193"/>
      <c r="DO32" s="1193"/>
      <c r="DP32" s="1193"/>
      <c r="DQ32" s="1193"/>
      <c r="DR32" s="1193"/>
      <c r="DS32" s="1193"/>
      <c r="DT32" s="1193"/>
      <c r="DU32" s="1193"/>
      <c r="DV32" s="1193"/>
      <c r="DW32" s="1193"/>
      <c r="DX32" s="1193"/>
      <c r="DY32" s="1193"/>
      <c r="DZ32" s="1193"/>
      <c r="EA32" s="1193"/>
      <c r="EB32" s="1193"/>
      <c r="EC32" s="1193"/>
      <c r="ED32" s="1193"/>
      <c r="EE32" s="1193"/>
      <c r="EF32" s="1193"/>
      <c r="EG32" s="1193"/>
      <c r="EH32" s="1193"/>
      <c r="EI32" s="1193"/>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row>
    <row r="33" spans="1:169" s="1" customFormat="1" ht="14.25" customHeight="1">
      <c r="A33" s="1190"/>
      <c r="B33" s="1196">
        <v>42736</v>
      </c>
      <c r="C33" s="1398">
        <v>58880311.210000008</v>
      </c>
      <c r="D33" s="1398">
        <v>58880311.210000008</v>
      </c>
      <c r="E33" s="1398">
        <v>22900115.673576657</v>
      </c>
      <c r="F33" s="1398">
        <v>35980195.536423348</v>
      </c>
      <c r="G33" s="1398"/>
      <c r="H33" s="1398"/>
      <c r="I33" s="1398"/>
      <c r="J33" s="1398"/>
      <c r="K33" s="1398"/>
      <c r="L33" s="1398"/>
      <c r="M33" s="1398"/>
      <c r="N33" s="1398"/>
      <c r="O33" s="1398"/>
      <c r="P33" s="1398"/>
      <c r="Q33" s="1398">
        <v>0</v>
      </c>
      <c r="R33" s="1398">
        <v>0</v>
      </c>
      <c r="S33" s="1398">
        <v>0</v>
      </c>
      <c r="T33" s="1398"/>
      <c r="U33" s="1398"/>
      <c r="V33" s="1398"/>
      <c r="W33" s="1398">
        <v>0</v>
      </c>
      <c r="X33" s="1398"/>
      <c r="Y33" s="1398"/>
      <c r="Z33" s="1398"/>
      <c r="AA33" s="1398">
        <v>0</v>
      </c>
      <c r="AB33" s="1398"/>
      <c r="AC33" s="1398"/>
      <c r="AD33" s="1398"/>
      <c r="AE33" s="1398">
        <v>0</v>
      </c>
      <c r="AF33" s="1398"/>
      <c r="AG33" s="1398"/>
      <c r="AH33" s="1398"/>
      <c r="AI33" s="1398">
        <v>0</v>
      </c>
      <c r="AJ33" s="1398"/>
      <c r="AK33" s="1398"/>
      <c r="AL33" s="1398"/>
      <c r="AM33" s="1398">
        <v>0</v>
      </c>
      <c r="AN33" s="1398"/>
      <c r="AO33" s="1398"/>
      <c r="AP33" s="1398"/>
      <c r="AQ33" s="1398">
        <v>0</v>
      </c>
      <c r="AR33" s="1398"/>
      <c r="AS33" s="1398"/>
      <c r="AT33" s="1398"/>
      <c r="AU33" s="1398">
        <v>0</v>
      </c>
      <c r="AV33" s="1398"/>
      <c r="AW33" s="1398"/>
      <c r="AX33" s="1398"/>
      <c r="AY33" s="1398">
        <v>0</v>
      </c>
      <c r="AZ33" s="1398"/>
      <c r="BA33" s="1398"/>
      <c r="BB33" s="1398"/>
      <c r="BC33" s="1398">
        <v>0</v>
      </c>
      <c r="BD33" s="1398"/>
      <c r="BE33" s="1398"/>
      <c r="BF33" s="1398"/>
      <c r="BG33" s="1398">
        <v>0</v>
      </c>
      <c r="BH33" s="1398"/>
      <c r="BI33" s="1398"/>
      <c r="BJ33" s="1398"/>
      <c r="BK33" s="1398"/>
      <c r="BL33" s="1398">
        <v>0</v>
      </c>
      <c r="BM33" s="1398">
        <v>0</v>
      </c>
      <c r="BN33" s="1398"/>
      <c r="BO33" s="1398">
        <v>0</v>
      </c>
      <c r="BP33" s="1398"/>
      <c r="BQ33" s="1398"/>
      <c r="BR33" s="1398"/>
      <c r="BS33" s="1398"/>
      <c r="BT33" s="1398">
        <v>0</v>
      </c>
      <c r="BU33" s="1398"/>
      <c r="BV33" s="1398">
        <v>0</v>
      </c>
      <c r="BW33" s="1398"/>
      <c r="BX33" s="1398"/>
      <c r="BY33" s="1398"/>
      <c r="BZ33" s="1398"/>
      <c r="CA33" s="1398">
        <v>0</v>
      </c>
      <c r="CB33" s="1398"/>
      <c r="CC33" s="1398">
        <v>0</v>
      </c>
      <c r="CD33" s="1398"/>
      <c r="CE33" s="1398"/>
      <c r="CF33" s="1398"/>
      <c r="CG33" s="1398"/>
      <c r="CH33" s="1398"/>
      <c r="CI33" s="1398">
        <v>0</v>
      </c>
      <c r="CJ33" s="1398"/>
      <c r="CK33" s="1398"/>
      <c r="CL33" s="1398"/>
      <c r="CM33" s="1398"/>
      <c r="CN33" s="1398"/>
      <c r="CO33" s="1398">
        <v>0</v>
      </c>
      <c r="CP33" s="1398"/>
      <c r="CQ33" s="1398"/>
      <c r="CR33" s="1398"/>
      <c r="CS33" s="1398"/>
      <c r="CT33" s="1398">
        <v>0</v>
      </c>
      <c r="CU33" s="1398">
        <v>0</v>
      </c>
      <c r="CV33" s="1398"/>
      <c r="CW33" s="1398"/>
      <c r="CX33" s="1398">
        <v>0</v>
      </c>
      <c r="CY33" s="1398"/>
      <c r="CZ33" s="1398"/>
      <c r="DA33" s="1398">
        <v>0</v>
      </c>
      <c r="DB33" s="1398"/>
      <c r="DC33" s="1398"/>
      <c r="DD33" s="1398"/>
      <c r="DE33" s="1398">
        <v>0</v>
      </c>
      <c r="DF33" s="1398">
        <v>0</v>
      </c>
      <c r="DG33" s="1398"/>
      <c r="DH33" s="1398"/>
      <c r="DI33" s="1398">
        <v>0</v>
      </c>
      <c r="DJ33" s="1398"/>
      <c r="DK33" s="1398"/>
      <c r="DL33" s="1398">
        <v>0</v>
      </c>
      <c r="DM33" s="1398"/>
      <c r="DN33" s="1398"/>
      <c r="DO33" s="1398"/>
      <c r="DP33" s="1398"/>
      <c r="DQ33" s="1398"/>
      <c r="DR33" s="1398">
        <v>0</v>
      </c>
      <c r="DS33" s="1398"/>
      <c r="DT33" s="1398">
        <v>0</v>
      </c>
      <c r="DU33" s="1398"/>
      <c r="DV33" s="1398"/>
      <c r="DW33" s="1398">
        <v>0</v>
      </c>
      <c r="DX33" s="1398"/>
      <c r="DY33" s="1398"/>
      <c r="DZ33" s="1398"/>
      <c r="EA33" s="1398"/>
      <c r="EB33" s="1398">
        <v>0</v>
      </c>
      <c r="EC33" s="1398"/>
      <c r="ED33" s="1398"/>
      <c r="EE33" s="1398"/>
      <c r="EF33" s="1398">
        <v>0</v>
      </c>
      <c r="EG33" s="1398">
        <v>0</v>
      </c>
      <c r="EH33" s="1398"/>
      <c r="EI33" s="1398"/>
      <c r="EJ33" s="1398">
        <v>0</v>
      </c>
      <c r="EK33" s="1398"/>
      <c r="EL33" s="1398"/>
      <c r="EM33" s="1398">
        <v>0</v>
      </c>
      <c r="EN33" s="1398"/>
      <c r="EO33" s="1398"/>
      <c r="EP33" s="1398"/>
      <c r="EQ33" s="1398"/>
      <c r="ER33" s="1398"/>
      <c r="ES33" s="1398">
        <v>-18933518.193603788</v>
      </c>
      <c r="ET33" s="1398">
        <v>37045237</v>
      </c>
      <c r="EU33" s="1398">
        <v>2498362</v>
      </c>
      <c r="EV33" s="1398">
        <v>34546875</v>
      </c>
      <c r="EW33" s="1398">
        <v>0</v>
      </c>
      <c r="EX33" s="1398"/>
      <c r="EY33" s="1398"/>
      <c r="EZ33" s="1398">
        <v>-52958954.602374993</v>
      </c>
      <c r="FA33" s="1398"/>
      <c r="FB33" s="1398"/>
      <c r="FC33" s="1398">
        <v>-52958954.602374993</v>
      </c>
      <c r="FD33" s="1398">
        <v>-3019800.5912287934</v>
      </c>
      <c r="FE33" s="1398"/>
      <c r="FF33" s="1398">
        <v>55892757.275149956</v>
      </c>
      <c r="FG33" s="1398"/>
      <c r="FH33" s="1398"/>
      <c r="FI33" s="1398"/>
      <c r="FJ33" s="1398"/>
      <c r="FK33" s="1398"/>
      <c r="FL33" s="1398">
        <v>95839550.291546181</v>
      </c>
      <c r="FM33" s="1194">
        <v>0</v>
      </c>
    </row>
    <row r="34" spans="1:169" s="1" customFormat="1" ht="15.6">
      <c r="A34" s="1190"/>
      <c r="B34" s="1196">
        <v>42767</v>
      </c>
      <c r="C34" s="1398">
        <v>58880311.210000008</v>
      </c>
      <c r="D34" s="1398">
        <v>58880311.210000008</v>
      </c>
      <c r="E34" s="1398">
        <v>22900115.673576657</v>
      </c>
      <c r="F34" s="1398">
        <v>35980195.536423348</v>
      </c>
      <c r="G34" s="1398"/>
      <c r="H34" s="1398"/>
      <c r="I34" s="1398"/>
      <c r="J34" s="1398"/>
      <c r="K34" s="1398"/>
      <c r="L34" s="1398"/>
      <c r="M34" s="1398"/>
      <c r="N34" s="1398"/>
      <c r="O34" s="1398"/>
      <c r="P34" s="1398"/>
      <c r="Q34" s="1398">
        <v>0</v>
      </c>
      <c r="R34" s="1398">
        <v>0</v>
      </c>
      <c r="S34" s="1398">
        <v>0</v>
      </c>
      <c r="T34" s="1398"/>
      <c r="U34" s="1398"/>
      <c r="V34" s="1398"/>
      <c r="W34" s="1398">
        <v>0</v>
      </c>
      <c r="X34" s="1398"/>
      <c r="Y34" s="1398"/>
      <c r="Z34" s="1398"/>
      <c r="AA34" s="1398">
        <v>0</v>
      </c>
      <c r="AB34" s="1398"/>
      <c r="AC34" s="1398"/>
      <c r="AD34" s="1398"/>
      <c r="AE34" s="1398">
        <v>0</v>
      </c>
      <c r="AF34" s="1398"/>
      <c r="AG34" s="1398"/>
      <c r="AH34" s="1398"/>
      <c r="AI34" s="1398">
        <v>0</v>
      </c>
      <c r="AJ34" s="1398"/>
      <c r="AK34" s="1398"/>
      <c r="AL34" s="1398"/>
      <c r="AM34" s="1398">
        <v>0</v>
      </c>
      <c r="AN34" s="1398"/>
      <c r="AO34" s="1398"/>
      <c r="AP34" s="1398"/>
      <c r="AQ34" s="1398">
        <v>0</v>
      </c>
      <c r="AR34" s="1398"/>
      <c r="AS34" s="1398"/>
      <c r="AT34" s="1398"/>
      <c r="AU34" s="1398">
        <v>0</v>
      </c>
      <c r="AV34" s="1398"/>
      <c r="AW34" s="1398"/>
      <c r="AX34" s="1398"/>
      <c r="AY34" s="1398">
        <v>0</v>
      </c>
      <c r="AZ34" s="1398"/>
      <c r="BA34" s="1398"/>
      <c r="BB34" s="1398"/>
      <c r="BC34" s="1398">
        <v>0</v>
      </c>
      <c r="BD34" s="1398"/>
      <c r="BE34" s="1398"/>
      <c r="BF34" s="1398"/>
      <c r="BG34" s="1398">
        <v>0</v>
      </c>
      <c r="BH34" s="1398"/>
      <c r="BI34" s="1398"/>
      <c r="BJ34" s="1398"/>
      <c r="BK34" s="1398"/>
      <c r="BL34" s="1398">
        <v>0</v>
      </c>
      <c r="BM34" s="1398">
        <v>0</v>
      </c>
      <c r="BN34" s="1398"/>
      <c r="BO34" s="1398">
        <v>0</v>
      </c>
      <c r="BP34" s="1398"/>
      <c r="BQ34" s="1398"/>
      <c r="BR34" s="1398"/>
      <c r="BS34" s="1398"/>
      <c r="BT34" s="1398">
        <v>0</v>
      </c>
      <c r="BU34" s="1398"/>
      <c r="BV34" s="1398">
        <v>0</v>
      </c>
      <c r="BW34" s="1398"/>
      <c r="BX34" s="1398"/>
      <c r="BY34" s="1398"/>
      <c r="BZ34" s="1398"/>
      <c r="CA34" s="1398">
        <v>0</v>
      </c>
      <c r="CB34" s="1398"/>
      <c r="CC34" s="1398">
        <v>0</v>
      </c>
      <c r="CD34" s="1398"/>
      <c r="CE34" s="1398"/>
      <c r="CF34" s="1398"/>
      <c r="CG34" s="1398"/>
      <c r="CH34" s="1398"/>
      <c r="CI34" s="1398">
        <v>0</v>
      </c>
      <c r="CJ34" s="1398"/>
      <c r="CK34" s="1398"/>
      <c r="CL34" s="1398"/>
      <c r="CM34" s="1398"/>
      <c r="CN34" s="1398"/>
      <c r="CO34" s="1398">
        <v>0</v>
      </c>
      <c r="CP34" s="1398"/>
      <c r="CQ34" s="1398"/>
      <c r="CR34" s="1398"/>
      <c r="CS34" s="1398"/>
      <c r="CT34" s="1398">
        <v>0</v>
      </c>
      <c r="CU34" s="1398">
        <v>0</v>
      </c>
      <c r="CV34" s="1398"/>
      <c r="CW34" s="1398"/>
      <c r="CX34" s="1398">
        <v>0</v>
      </c>
      <c r="CY34" s="1398"/>
      <c r="CZ34" s="1398"/>
      <c r="DA34" s="1398">
        <v>0</v>
      </c>
      <c r="DB34" s="1398"/>
      <c r="DC34" s="1398"/>
      <c r="DD34" s="1398"/>
      <c r="DE34" s="1398">
        <v>0</v>
      </c>
      <c r="DF34" s="1398">
        <v>0</v>
      </c>
      <c r="DG34" s="1398"/>
      <c r="DH34" s="1398"/>
      <c r="DI34" s="1398">
        <v>0</v>
      </c>
      <c r="DJ34" s="1398"/>
      <c r="DK34" s="1398"/>
      <c r="DL34" s="1398">
        <v>0</v>
      </c>
      <c r="DM34" s="1398"/>
      <c r="DN34" s="1398"/>
      <c r="DO34" s="1398"/>
      <c r="DP34" s="1398"/>
      <c r="DQ34" s="1398"/>
      <c r="DR34" s="1398">
        <v>0</v>
      </c>
      <c r="DS34" s="1398"/>
      <c r="DT34" s="1398">
        <v>0</v>
      </c>
      <c r="DU34" s="1398"/>
      <c r="DV34" s="1398"/>
      <c r="DW34" s="1398">
        <v>0</v>
      </c>
      <c r="DX34" s="1398"/>
      <c r="DY34" s="1398"/>
      <c r="DZ34" s="1398"/>
      <c r="EA34" s="1398"/>
      <c r="EB34" s="1398">
        <v>0</v>
      </c>
      <c r="EC34" s="1398"/>
      <c r="ED34" s="1398"/>
      <c r="EE34" s="1398"/>
      <c r="EF34" s="1398">
        <v>0</v>
      </c>
      <c r="EG34" s="1398">
        <v>0</v>
      </c>
      <c r="EH34" s="1398"/>
      <c r="EI34" s="1398"/>
      <c r="EJ34" s="1398">
        <v>0</v>
      </c>
      <c r="EK34" s="1398"/>
      <c r="EL34" s="1398"/>
      <c r="EM34" s="1398">
        <v>0</v>
      </c>
      <c r="EN34" s="1398"/>
      <c r="EO34" s="1398"/>
      <c r="EP34" s="1398"/>
      <c r="EQ34" s="1398"/>
      <c r="ER34" s="1398"/>
      <c r="ES34" s="1398">
        <v>-19020214</v>
      </c>
      <c r="ET34" s="1398">
        <v>37045237</v>
      </c>
      <c r="EU34" s="1398">
        <v>2498362</v>
      </c>
      <c r="EV34" s="1398">
        <v>34546875</v>
      </c>
      <c r="EW34" s="1398">
        <v>0</v>
      </c>
      <c r="EX34" s="1398"/>
      <c r="EY34" s="1398"/>
      <c r="EZ34" s="1398">
        <v>-52958955</v>
      </c>
      <c r="FA34" s="1398"/>
      <c r="FB34" s="1398"/>
      <c r="FC34" s="1398">
        <v>-52958955</v>
      </c>
      <c r="FD34" s="1398">
        <v>-3106496</v>
      </c>
      <c r="FE34" s="1398"/>
      <c r="FF34" s="1398">
        <v>55892758.351546168</v>
      </c>
      <c r="FG34" s="1398"/>
      <c r="FH34" s="1398"/>
      <c r="FI34" s="1398"/>
      <c r="FJ34" s="1398"/>
      <c r="FK34" s="1398"/>
      <c r="FL34" s="1398">
        <v>95752855.561546177</v>
      </c>
      <c r="FM34" s="1194">
        <v>0</v>
      </c>
    </row>
    <row r="35" spans="1:169" s="1" customFormat="1" ht="15.6">
      <c r="A35" s="1190"/>
      <c r="B35" s="1196">
        <v>42795</v>
      </c>
      <c r="C35" s="1398">
        <v>58880311.210000008</v>
      </c>
      <c r="D35" s="1398">
        <v>58880311.210000008</v>
      </c>
      <c r="E35" s="1398">
        <v>22900115.673576657</v>
      </c>
      <c r="F35" s="1398">
        <v>35980195.536423348</v>
      </c>
      <c r="G35" s="1398"/>
      <c r="H35" s="1398"/>
      <c r="I35" s="1398"/>
      <c r="J35" s="1398"/>
      <c r="K35" s="1398"/>
      <c r="L35" s="1398"/>
      <c r="M35" s="1398"/>
      <c r="N35" s="1398"/>
      <c r="O35" s="1398"/>
      <c r="P35" s="1398"/>
      <c r="Q35" s="1398">
        <v>0</v>
      </c>
      <c r="R35" s="1398">
        <v>0</v>
      </c>
      <c r="S35" s="1398">
        <v>0</v>
      </c>
      <c r="T35" s="1398"/>
      <c r="U35" s="1398"/>
      <c r="V35" s="1398"/>
      <c r="W35" s="1398">
        <v>0</v>
      </c>
      <c r="X35" s="1398"/>
      <c r="Y35" s="1398"/>
      <c r="Z35" s="1398"/>
      <c r="AA35" s="1398">
        <v>0</v>
      </c>
      <c r="AB35" s="1398"/>
      <c r="AC35" s="1398"/>
      <c r="AD35" s="1398"/>
      <c r="AE35" s="1398">
        <v>0</v>
      </c>
      <c r="AF35" s="1398"/>
      <c r="AG35" s="1398"/>
      <c r="AH35" s="1398"/>
      <c r="AI35" s="1398">
        <v>0</v>
      </c>
      <c r="AJ35" s="1398"/>
      <c r="AK35" s="1398"/>
      <c r="AL35" s="1398"/>
      <c r="AM35" s="1398">
        <v>0</v>
      </c>
      <c r="AN35" s="1398"/>
      <c r="AO35" s="1398"/>
      <c r="AP35" s="1398"/>
      <c r="AQ35" s="1398">
        <v>0</v>
      </c>
      <c r="AR35" s="1398"/>
      <c r="AS35" s="1398"/>
      <c r="AT35" s="1398"/>
      <c r="AU35" s="1398">
        <v>0</v>
      </c>
      <c r="AV35" s="1398"/>
      <c r="AW35" s="1398"/>
      <c r="AX35" s="1398"/>
      <c r="AY35" s="1398">
        <v>0</v>
      </c>
      <c r="AZ35" s="1398"/>
      <c r="BA35" s="1398"/>
      <c r="BB35" s="1398"/>
      <c r="BC35" s="1398">
        <v>0</v>
      </c>
      <c r="BD35" s="1398"/>
      <c r="BE35" s="1398"/>
      <c r="BF35" s="1398"/>
      <c r="BG35" s="1398">
        <v>0</v>
      </c>
      <c r="BH35" s="1398"/>
      <c r="BI35" s="1398"/>
      <c r="BJ35" s="1398"/>
      <c r="BK35" s="1398"/>
      <c r="BL35" s="1398">
        <v>0</v>
      </c>
      <c r="BM35" s="1398">
        <v>0</v>
      </c>
      <c r="BN35" s="1398"/>
      <c r="BO35" s="1398">
        <v>0</v>
      </c>
      <c r="BP35" s="1398"/>
      <c r="BQ35" s="1398"/>
      <c r="BR35" s="1398"/>
      <c r="BS35" s="1398"/>
      <c r="BT35" s="1398">
        <v>0</v>
      </c>
      <c r="BU35" s="1398"/>
      <c r="BV35" s="1398">
        <v>0</v>
      </c>
      <c r="BW35" s="1398"/>
      <c r="BX35" s="1398"/>
      <c r="BY35" s="1398"/>
      <c r="BZ35" s="1398"/>
      <c r="CA35" s="1398">
        <v>0</v>
      </c>
      <c r="CB35" s="1398"/>
      <c r="CC35" s="1398">
        <v>0</v>
      </c>
      <c r="CD35" s="1398"/>
      <c r="CE35" s="1398"/>
      <c r="CF35" s="1398"/>
      <c r="CG35" s="1398"/>
      <c r="CH35" s="1398"/>
      <c r="CI35" s="1398">
        <v>0</v>
      </c>
      <c r="CJ35" s="1398"/>
      <c r="CK35" s="1398"/>
      <c r="CL35" s="1398"/>
      <c r="CM35" s="1398"/>
      <c r="CN35" s="1398"/>
      <c r="CO35" s="1398">
        <v>0</v>
      </c>
      <c r="CP35" s="1398"/>
      <c r="CQ35" s="1398"/>
      <c r="CR35" s="1398"/>
      <c r="CS35" s="1398"/>
      <c r="CT35" s="1398">
        <v>0</v>
      </c>
      <c r="CU35" s="1398">
        <v>0</v>
      </c>
      <c r="CV35" s="1398"/>
      <c r="CW35" s="1398"/>
      <c r="CX35" s="1398">
        <v>0</v>
      </c>
      <c r="CY35" s="1398"/>
      <c r="CZ35" s="1398"/>
      <c r="DA35" s="1398">
        <v>0</v>
      </c>
      <c r="DB35" s="1398"/>
      <c r="DC35" s="1398"/>
      <c r="DD35" s="1398"/>
      <c r="DE35" s="1398">
        <v>0</v>
      </c>
      <c r="DF35" s="1398">
        <v>0</v>
      </c>
      <c r="DG35" s="1398"/>
      <c r="DH35" s="1398"/>
      <c r="DI35" s="1398">
        <v>0</v>
      </c>
      <c r="DJ35" s="1398"/>
      <c r="DK35" s="1398"/>
      <c r="DL35" s="1398">
        <v>0</v>
      </c>
      <c r="DM35" s="1398"/>
      <c r="DN35" s="1398"/>
      <c r="DO35" s="1398"/>
      <c r="DP35" s="1398"/>
      <c r="DQ35" s="1398"/>
      <c r="DR35" s="1398">
        <v>0</v>
      </c>
      <c r="DS35" s="1398"/>
      <c r="DT35" s="1398">
        <v>0</v>
      </c>
      <c r="DU35" s="1398"/>
      <c r="DV35" s="1398"/>
      <c r="DW35" s="1398">
        <v>0</v>
      </c>
      <c r="DX35" s="1398"/>
      <c r="DY35" s="1398"/>
      <c r="DZ35" s="1398"/>
      <c r="EA35" s="1398"/>
      <c r="EB35" s="1398">
        <v>0</v>
      </c>
      <c r="EC35" s="1398"/>
      <c r="ED35" s="1398"/>
      <c r="EE35" s="1398"/>
      <c r="EF35" s="1398">
        <v>0</v>
      </c>
      <c r="EG35" s="1398">
        <v>0</v>
      </c>
      <c r="EH35" s="1398"/>
      <c r="EI35" s="1398"/>
      <c r="EJ35" s="1398">
        <v>0</v>
      </c>
      <c r="EK35" s="1398"/>
      <c r="EL35" s="1398"/>
      <c r="EM35" s="1398">
        <v>0</v>
      </c>
      <c r="EN35" s="1398"/>
      <c r="EO35" s="1398"/>
      <c r="EP35" s="1398"/>
      <c r="EQ35" s="1398"/>
      <c r="ER35" s="1398"/>
      <c r="ES35" s="1398">
        <v>-19005807.216303792</v>
      </c>
      <c r="ET35" s="1398">
        <v>37045237</v>
      </c>
      <c r="EU35" s="1398">
        <v>2498362</v>
      </c>
      <c r="EV35" s="1398">
        <v>34546875</v>
      </c>
      <c r="EW35" s="1398">
        <v>0</v>
      </c>
      <c r="EX35" s="1398"/>
      <c r="EY35" s="1398"/>
      <c r="EZ35" s="1398">
        <v>-52944548.625074998</v>
      </c>
      <c r="FA35" s="1398"/>
      <c r="FB35" s="1398"/>
      <c r="FC35" s="1398">
        <v>-52944548.625074998</v>
      </c>
      <c r="FD35" s="1398">
        <v>-3106495.5912287934</v>
      </c>
      <c r="FE35" s="1398"/>
      <c r="FF35" s="1398">
        <v>55892757.297849968</v>
      </c>
      <c r="FG35" s="1398"/>
      <c r="FH35" s="1398"/>
      <c r="FI35" s="1398"/>
      <c r="FJ35" s="1398"/>
      <c r="FK35" s="1398"/>
      <c r="FL35" s="1398">
        <v>95767261.291546181</v>
      </c>
      <c r="FM35" s="1194">
        <v>0</v>
      </c>
    </row>
    <row r="36" spans="1:169" s="1" customFormat="1" ht="15.6">
      <c r="A36" s="1190"/>
      <c r="B36" s="1196">
        <v>42826</v>
      </c>
      <c r="C36" s="1398">
        <v>58880311.210000008</v>
      </c>
      <c r="D36" s="1398">
        <v>58880311.210000008</v>
      </c>
      <c r="E36" s="1398">
        <v>22900115.673576657</v>
      </c>
      <c r="F36" s="1398">
        <v>35980195.536423348</v>
      </c>
      <c r="G36" s="1398"/>
      <c r="H36" s="1398"/>
      <c r="I36" s="1398"/>
      <c r="J36" s="1398"/>
      <c r="K36" s="1398"/>
      <c r="L36" s="1398"/>
      <c r="M36" s="1398"/>
      <c r="N36" s="1398"/>
      <c r="O36" s="1398"/>
      <c r="P36" s="1398"/>
      <c r="Q36" s="1398">
        <v>0</v>
      </c>
      <c r="R36" s="1398">
        <v>0</v>
      </c>
      <c r="S36" s="1398">
        <v>0</v>
      </c>
      <c r="T36" s="1398"/>
      <c r="U36" s="1398"/>
      <c r="V36" s="1398"/>
      <c r="W36" s="1398">
        <v>0</v>
      </c>
      <c r="X36" s="1398"/>
      <c r="Y36" s="1398"/>
      <c r="Z36" s="1398"/>
      <c r="AA36" s="1398">
        <v>0</v>
      </c>
      <c r="AB36" s="1398"/>
      <c r="AC36" s="1398"/>
      <c r="AD36" s="1398"/>
      <c r="AE36" s="1398">
        <v>0</v>
      </c>
      <c r="AF36" s="1398"/>
      <c r="AG36" s="1398"/>
      <c r="AH36" s="1398"/>
      <c r="AI36" s="1398">
        <v>0</v>
      </c>
      <c r="AJ36" s="1398"/>
      <c r="AK36" s="1398"/>
      <c r="AL36" s="1398"/>
      <c r="AM36" s="1398">
        <v>0</v>
      </c>
      <c r="AN36" s="1398"/>
      <c r="AO36" s="1398"/>
      <c r="AP36" s="1398"/>
      <c r="AQ36" s="1398">
        <v>0</v>
      </c>
      <c r="AR36" s="1398"/>
      <c r="AS36" s="1398"/>
      <c r="AT36" s="1398"/>
      <c r="AU36" s="1398">
        <v>0</v>
      </c>
      <c r="AV36" s="1398"/>
      <c r="AW36" s="1398"/>
      <c r="AX36" s="1398"/>
      <c r="AY36" s="1398">
        <v>0</v>
      </c>
      <c r="AZ36" s="1398"/>
      <c r="BA36" s="1398"/>
      <c r="BB36" s="1398"/>
      <c r="BC36" s="1398">
        <v>0</v>
      </c>
      <c r="BD36" s="1398"/>
      <c r="BE36" s="1398"/>
      <c r="BF36" s="1398"/>
      <c r="BG36" s="1398">
        <v>0</v>
      </c>
      <c r="BH36" s="1398"/>
      <c r="BI36" s="1398"/>
      <c r="BJ36" s="1398"/>
      <c r="BK36" s="1398"/>
      <c r="BL36" s="1398">
        <v>0</v>
      </c>
      <c r="BM36" s="1398">
        <v>0</v>
      </c>
      <c r="BN36" s="1398"/>
      <c r="BO36" s="1398">
        <v>0</v>
      </c>
      <c r="BP36" s="1398"/>
      <c r="BQ36" s="1398"/>
      <c r="BR36" s="1398"/>
      <c r="BS36" s="1398"/>
      <c r="BT36" s="1398">
        <v>0</v>
      </c>
      <c r="BU36" s="1398"/>
      <c r="BV36" s="1398">
        <v>0</v>
      </c>
      <c r="BW36" s="1398"/>
      <c r="BX36" s="1398"/>
      <c r="BY36" s="1398"/>
      <c r="BZ36" s="1398"/>
      <c r="CA36" s="1398">
        <v>0</v>
      </c>
      <c r="CB36" s="1398"/>
      <c r="CC36" s="1398">
        <v>0</v>
      </c>
      <c r="CD36" s="1398"/>
      <c r="CE36" s="1398"/>
      <c r="CF36" s="1398"/>
      <c r="CG36" s="1398"/>
      <c r="CH36" s="1398"/>
      <c r="CI36" s="1398">
        <v>0</v>
      </c>
      <c r="CJ36" s="1398"/>
      <c r="CK36" s="1398"/>
      <c r="CL36" s="1398"/>
      <c r="CM36" s="1398"/>
      <c r="CN36" s="1398"/>
      <c r="CO36" s="1398">
        <v>0</v>
      </c>
      <c r="CP36" s="1398"/>
      <c r="CQ36" s="1398"/>
      <c r="CR36" s="1398"/>
      <c r="CS36" s="1398"/>
      <c r="CT36" s="1398">
        <v>0</v>
      </c>
      <c r="CU36" s="1398">
        <v>0</v>
      </c>
      <c r="CV36" s="1398"/>
      <c r="CW36" s="1398"/>
      <c r="CX36" s="1398">
        <v>0</v>
      </c>
      <c r="CY36" s="1398"/>
      <c r="CZ36" s="1398"/>
      <c r="DA36" s="1398">
        <v>0</v>
      </c>
      <c r="DB36" s="1398"/>
      <c r="DC36" s="1398"/>
      <c r="DD36" s="1398"/>
      <c r="DE36" s="1398">
        <v>0</v>
      </c>
      <c r="DF36" s="1398">
        <v>0</v>
      </c>
      <c r="DG36" s="1398"/>
      <c r="DH36" s="1398"/>
      <c r="DI36" s="1398">
        <v>0</v>
      </c>
      <c r="DJ36" s="1398"/>
      <c r="DK36" s="1398"/>
      <c r="DL36" s="1398">
        <v>0</v>
      </c>
      <c r="DM36" s="1398"/>
      <c r="DN36" s="1398"/>
      <c r="DO36" s="1398"/>
      <c r="DP36" s="1398"/>
      <c r="DQ36" s="1398"/>
      <c r="DR36" s="1398">
        <v>0</v>
      </c>
      <c r="DS36" s="1398"/>
      <c r="DT36" s="1398">
        <v>0</v>
      </c>
      <c r="DU36" s="1398"/>
      <c r="DV36" s="1398"/>
      <c r="DW36" s="1398">
        <v>0</v>
      </c>
      <c r="DX36" s="1398"/>
      <c r="DY36" s="1398"/>
      <c r="DZ36" s="1398"/>
      <c r="EA36" s="1398"/>
      <c r="EB36" s="1398">
        <v>0</v>
      </c>
      <c r="EC36" s="1398"/>
      <c r="ED36" s="1398"/>
      <c r="EE36" s="1398"/>
      <c r="EF36" s="1398">
        <v>0</v>
      </c>
      <c r="EG36" s="1398">
        <v>0</v>
      </c>
      <c r="EH36" s="1398"/>
      <c r="EI36" s="1398"/>
      <c r="EJ36" s="1398">
        <v>0</v>
      </c>
      <c r="EK36" s="1398"/>
      <c r="EL36" s="1398"/>
      <c r="EM36" s="1398">
        <v>0</v>
      </c>
      <c r="EN36" s="1398"/>
      <c r="EO36" s="1398"/>
      <c r="EP36" s="1398"/>
      <c r="EQ36" s="1398"/>
      <c r="ER36" s="1398"/>
      <c r="ES36" s="1398">
        <v>-18919113</v>
      </c>
      <c r="ET36" s="1398">
        <v>37045237</v>
      </c>
      <c r="EU36" s="1398">
        <v>2498362</v>
      </c>
      <c r="EV36" s="1398">
        <v>34546875</v>
      </c>
      <c r="EW36" s="1398">
        <v>0</v>
      </c>
      <c r="EX36" s="1398"/>
      <c r="EY36" s="1398"/>
      <c r="EZ36" s="1398">
        <v>-52857854</v>
      </c>
      <c r="FA36" s="1398"/>
      <c r="FB36" s="1398"/>
      <c r="FC36" s="1398">
        <v>-52857854</v>
      </c>
      <c r="FD36" s="1398">
        <v>-3106496</v>
      </c>
      <c r="FE36" s="1398"/>
      <c r="FF36" s="1398">
        <v>55892758.110096171</v>
      </c>
      <c r="FG36" s="1398"/>
      <c r="FH36" s="1398"/>
      <c r="FI36" s="1398"/>
      <c r="FJ36" s="1398"/>
      <c r="FK36" s="1398"/>
      <c r="FL36" s="1398">
        <v>95853956.32009618</v>
      </c>
      <c r="FM36" s="1194">
        <v>0</v>
      </c>
    </row>
    <row r="37" spans="1:169" s="1" customFormat="1" ht="15.6">
      <c r="A37" s="1190"/>
      <c r="B37" s="1196">
        <v>42856</v>
      </c>
      <c r="C37" s="1398">
        <v>58880311.210000008</v>
      </c>
      <c r="D37" s="1398">
        <v>58880311.210000008</v>
      </c>
      <c r="E37" s="1398">
        <v>22900115.673576657</v>
      </c>
      <c r="F37" s="1398">
        <v>35980195.536423348</v>
      </c>
      <c r="G37" s="1398"/>
      <c r="H37" s="1398"/>
      <c r="I37" s="1398"/>
      <c r="J37" s="1398"/>
      <c r="K37" s="1398"/>
      <c r="L37" s="1398"/>
      <c r="M37" s="1398"/>
      <c r="N37" s="1398"/>
      <c r="O37" s="1398"/>
      <c r="P37" s="1398"/>
      <c r="Q37" s="1398">
        <v>0</v>
      </c>
      <c r="R37" s="1398">
        <v>0</v>
      </c>
      <c r="S37" s="1398">
        <v>0</v>
      </c>
      <c r="T37" s="1398"/>
      <c r="U37" s="1398"/>
      <c r="V37" s="1398"/>
      <c r="W37" s="1398">
        <v>0</v>
      </c>
      <c r="X37" s="1398"/>
      <c r="Y37" s="1398"/>
      <c r="Z37" s="1398"/>
      <c r="AA37" s="1398">
        <v>0</v>
      </c>
      <c r="AB37" s="1398"/>
      <c r="AC37" s="1398"/>
      <c r="AD37" s="1398"/>
      <c r="AE37" s="1398">
        <v>0</v>
      </c>
      <c r="AF37" s="1398"/>
      <c r="AG37" s="1398"/>
      <c r="AH37" s="1398"/>
      <c r="AI37" s="1398">
        <v>0</v>
      </c>
      <c r="AJ37" s="1398"/>
      <c r="AK37" s="1398"/>
      <c r="AL37" s="1398"/>
      <c r="AM37" s="1398">
        <v>0</v>
      </c>
      <c r="AN37" s="1398"/>
      <c r="AO37" s="1398"/>
      <c r="AP37" s="1398"/>
      <c r="AQ37" s="1398">
        <v>0</v>
      </c>
      <c r="AR37" s="1398"/>
      <c r="AS37" s="1398"/>
      <c r="AT37" s="1398"/>
      <c r="AU37" s="1398">
        <v>0</v>
      </c>
      <c r="AV37" s="1398"/>
      <c r="AW37" s="1398"/>
      <c r="AX37" s="1398"/>
      <c r="AY37" s="1398">
        <v>0</v>
      </c>
      <c r="AZ37" s="1398"/>
      <c r="BA37" s="1398"/>
      <c r="BB37" s="1398"/>
      <c r="BC37" s="1398">
        <v>0</v>
      </c>
      <c r="BD37" s="1398"/>
      <c r="BE37" s="1398"/>
      <c r="BF37" s="1398"/>
      <c r="BG37" s="1398">
        <v>0</v>
      </c>
      <c r="BH37" s="1398"/>
      <c r="BI37" s="1398"/>
      <c r="BJ37" s="1398"/>
      <c r="BK37" s="1398"/>
      <c r="BL37" s="1398">
        <v>0</v>
      </c>
      <c r="BM37" s="1398">
        <v>0</v>
      </c>
      <c r="BN37" s="1398"/>
      <c r="BO37" s="1398">
        <v>0</v>
      </c>
      <c r="BP37" s="1398"/>
      <c r="BQ37" s="1398"/>
      <c r="BR37" s="1398"/>
      <c r="BS37" s="1398"/>
      <c r="BT37" s="1398">
        <v>0</v>
      </c>
      <c r="BU37" s="1398"/>
      <c r="BV37" s="1398">
        <v>0</v>
      </c>
      <c r="BW37" s="1398"/>
      <c r="BX37" s="1398"/>
      <c r="BY37" s="1398"/>
      <c r="BZ37" s="1398"/>
      <c r="CA37" s="1398">
        <v>0</v>
      </c>
      <c r="CB37" s="1398"/>
      <c r="CC37" s="1398">
        <v>0</v>
      </c>
      <c r="CD37" s="1398"/>
      <c r="CE37" s="1398"/>
      <c r="CF37" s="1398"/>
      <c r="CG37" s="1398"/>
      <c r="CH37" s="1398"/>
      <c r="CI37" s="1398">
        <v>0</v>
      </c>
      <c r="CJ37" s="1398"/>
      <c r="CK37" s="1398"/>
      <c r="CL37" s="1398"/>
      <c r="CM37" s="1398"/>
      <c r="CN37" s="1398"/>
      <c r="CO37" s="1398">
        <v>0</v>
      </c>
      <c r="CP37" s="1398"/>
      <c r="CQ37" s="1398"/>
      <c r="CR37" s="1398"/>
      <c r="CS37" s="1398"/>
      <c r="CT37" s="1398">
        <v>0</v>
      </c>
      <c r="CU37" s="1398">
        <v>0</v>
      </c>
      <c r="CV37" s="1398"/>
      <c r="CW37" s="1398"/>
      <c r="CX37" s="1398">
        <v>0</v>
      </c>
      <c r="CY37" s="1398"/>
      <c r="CZ37" s="1398"/>
      <c r="DA37" s="1398">
        <v>0</v>
      </c>
      <c r="DB37" s="1398"/>
      <c r="DC37" s="1398"/>
      <c r="DD37" s="1398"/>
      <c r="DE37" s="1398">
        <v>0</v>
      </c>
      <c r="DF37" s="1398">
        <v>0</v>
      </c>
      <c r="DG37" s="1398"/>
      <c r="DH37" s="1398"/>
      <c r="DI37" s="1398">
        <v>0</v>
      </c>
      <c r="DJ37" s="1398"/>
      <c r="DK37" s="1398"/>
      <c r="DL37" s="1398">
        <v>0</v>
      </c>
      <c r="DM37" s="1398"/>
      <c r="DN37" s="1398"/>
      <c r="DO37" s="1398"/>
      <c r="DP37" s="1398"/>
      <c r="DQ37" s="1398"/>
      <c r="DR37" s="1398">
        <v>0</v>
      </c>
      <c r="DS37" s="1398"/>
      <c r="DT37" s="1398">
        <v>0</v>
      </c>
      <c r="DU37" s="1398"/>
      <c r="DV37" s="1398"/>
      <c r="DW37" s="1398">
        <v>0</v>
      </c>
      <c r="DX37" s="1398"/>
      <c r="DY37" s="1398"/>
      <c r="DZ37" s="1398"/>
      <c r="EA37" s="1398"/>
      <c r="EB37" s="1398">
        <v>0</v>
      </c>
      <c r="EC37" s="1398"/>
      <c r="ED37" s="1398"/>
      <c r="EE37" s="1398"/>
      <c r="EF37" s="1398">
        <v>0</v>
      </c>
      <c r="EG37" s="1398">
        <v>0</v>
      </c>
      <c r="EH37" s="1398"/>
      <c r="EI37" s="1398"/>
      <c r="EJ37" s="1398">
        <v>0</v>
      </c>
      <c r="EK37" s="1398"/>
      <c r="EL37" s="1398"/>
      <c r="EM37" s="1398">
        <v>0</v>
      </c>
      <c r="EN37" s="1398"/>
      <c r="EO37" s="1398"/>
      <c r="EP37" s="1398"/>
      <c r="EQ37" s="1398"/>
      <c r="ER37" s="1398"/>
      <c r="ES37" s="1398">
        <v>-14755761.847034482</v>
      </c>
      <c r="ET37" s="1398">
        <v>37045237</v>
      </c>
      <c r="EU37" s="1398">
        <v>2498362</v>
      </c>
      <c r="EV37" s="1398">
        <v>34546875</v>
      </c>
      <c r="EW37" s="1398">
        <v>0</v>
      </c>
      <c r="EX37" s="1398"/>
      <c r="EY37" s="1398"/>
      <c r="EZ37" s="1398">
        <v>-52235236.218374975</v>
      </c>
      <c r="FA37" s="1398"/>
      <c r="FB37" s="1398"/>
      <c r="FC37" s="1398">
        <v>-52235236.218374975</v>
      </c>
      <c r="FD37" s="1398">
        <v>434237.37134049227</v>
      </c>
      <c r="FE37" s="1398"/>
      <c r="FF37" s="1398">
        <v>51892757.424362943</v>
      </c>
      <c r="FG37" s="1398"/>
      <c r="FH37" s="1398"/>
      <c r="FI37" s="1398"/>
      <c r="FJ37" s="1398"/>
      <c r="FK37" s="1398"/>
      <c r="FL37" s="1398">
        <v>96017306.787328467</v>
      </c>
      <c r="FM37" s="1194">
        <v>0</v>
      </c>
    </row>
    <row r="38" spans="1:169" s="947" customFormat="1" ht="15.6">
      <c r="B38" s="1196">
        <v>42887</v>
      </c>
      <c r="C38" s="1398">
        <v>58880311.210000008</v>
      </c>
      <c r="D38" s="1398">
        <v>58880311.210000008</v>
      </c>
      <c r="E38" s="1398">
        <v>22900115.673576657</v>
      </c>
      <c r="F38" s="1398">
        <v>35980195.536423348</v>
      </c>
      <c r="G38" s="1398"/>
      <c r="H38" s="1398"/>
      <c r="I38" s="1398"/>
      <c r="J38" s="1398"/>
      <c r="K38" s="1398"/>
      <c r="L38" s="1398"/>
      <c r="M38" s="1398"/>
      <c r="N38" s="1398"/>
      <c r="O38" s="1398"/>
      <c r="P38" s="1398"/>
      <c r="Q38" s="1398">
        <v>0</v>
      </c>
      <c r="R38" s="1398">
        <v>0</v>
      </c>
      <c r="S38" s="1398">
        <v>0</v>
      </c>
      <c r="T38" s="1398"/>
      <c r="U38" s="1398"/>
      <c r="V38" s="1398"/>
      <c r="W38" s="1398">
        <v>0</v>
      </c>
      <c r="X38" s="1398"/>
      <c r="Y38" s="1398"/>
      <c r="Z38" s="1398"/>
      <c r="AA38" s="1398">
        <v>0</v>
      </c>
      <c r="AB38" s="1398"/>
      <c r="AC38" s="1398"/>
      <c r="AD38" s="1398"/>
      <c r="AE38" s="1398">
        <v>0</v>
      </c>
      <c r="AF38" s="1398"/>
      <c r="AG38" s="1398"/>
      <c r="AH38" s="1398"/>
      <c r="AI38" s="1398">
        <v>0</v>
      </c>
      <c r="AJ38" s="1398"/>
      <c r="AK38" s="1398"/>
      <c r="AL38" s="1398"/>
      <c r="AM38" s="1398">
        <v>0</v>
      </c>
      <c r="AN38" s="1398"/>
      <c r="AO38" s="1398"/>
      <c r="AP38" s="1398"/>
      <c r="AQ38" s="1398">
        <v>0</v>
      </c>
      <c r="AR38" s="1398"/>
      <c r="AS38" s="1398"/>
      <c r="AT38" s="1398"/>
      <c r="AU38" s="1398">
        <v>0</v>
      </c>
      <c r="AV38" s="1398"/>
      <c r="AW38" s="1398"/>
      <c r="AX38" s="1398"/>
      <c r="AY38" s="1398">
        <v>0</v>
      </c>
      <c r="AZ38" s="1398"/>
      <c r="BA38" s="1398"/>
      <c r="BB38" s="1398"/>
      <c r="BC38" s="1398">
        <v>0</v>
      </c>
      <c r="BD38" s="1398"/>
      <c r="BE38" s="1398"/>
      <c r="BF38" s="1398"/>
      <c r="BG38" s="1398">
        <v>0</v>
      </c>
      <c r="BH38" s="1398"/>
      <c r="BI38" s="1398"/>
      <c r="BJ38" s="1398"/>
      <c r="BK38" s="1398"/>
      <c r="BL38" s="1398">
        <v>0</v>
      </c>
      <c r="BM38" s="1398">
        <v>0</v>
      </c>
      <c r="BN38" s="1398"/>
      <c r="BO38" s="1398">
        <v>0</v>
      </c>
      <c r="BP38" s="1398"/>
      <c r="BQ38" s="1398"/>
      <c r="BR38" s="1398"/>
      <c r="BS38" s="1398"/>
      <c r="BT38" s="1398">
        <v>0</v>
      </c>
      <c r="BU38" s="1398"/>
      <c r="BV38" s="1398">
        <v>0</v>
      </c>
      <c r="BW38" s="1398"/>
      <c r="BX38" s="1398"/>
      <c r="BY38" s="1398"/>
      <c r="BZ38" s="1398"/>
      <c r="CA38" s="1398">
        <v>0</v>
      </c>
      <c r="CB38" s="1398"/>
      <c r="CC38" s="1398">
        <v>0</v>
      </c>
      <c r="CD38" s="1398"/>
      <c r="CE38" s="1398"/>
      <c r="CF38" s="1398"/>
      <c r="CG38" s="1398"/>
      <c r="CH38" s="1398"/>
      <c r="CI38" s="1398">
        <v>0</v>
      </c>
      <c r="CJ38" s="1398"/>
      <c r="CK38" s="1398"/>
      <c r="CL38" s="1398"/>
      <c r="CM38" s="1398"/>
      <c r="CN38" s="1398"/>
      <c r="CO38" s="1398">
        <v>0</v>
      </c>
      <c r="CP38" s="1398"/>
      <c r="CQ38" s="1398"/>
      <c r="CR38" s="1398"/>
      <c r="CS38" s="1398"/>
      <c r="CT38" s="1398">
        <v>0</v>
      </c>
      <c r="CU38" s="1398">
        <v>0</v>
      </c>
      <c r="CV38" s="1398"/>
      <c r="CW38" s="1398"/>
      <c r="CX38" s="1398">
        <v>0</v>
      </c>
      <c r="CY38" s="1398"/>
      <c r="CZ38" s="1398"/>
      <c r="DA38" s="1398">
        <v>0</v>
      </c>
      <c r="DB38" s="1398"/>
      <c r="DC38" s="1398"/>
      <c r="DD38" s="1398"/>
      <c r="DE38" s="1398">
        <v>0</v>
      </c>
      <c r="DF38" s="1398">
        <v>0</v>
      </c>
      <c r="DG38" s="1398"/>
      <c r="DH38" s="1398"/>
      <c r="DI38" s="1398">
        <v>0</v>
      </c>
      <c r="DJ38" s="1398"/>
      <c r="DK38" s="1398"/>
      <c r="DL38" s="1398">
        <v>0</v>
      </c>
      <c r="DM38" s="1398"/>
      <c r="DN38" s="1398"/>
      <c r="DO38" s="1398"/>
      <c r="DP38" s="1398"/>
      <c r="DQ38" s="1398"/>
      <c r="DR38" s="1398">
        <v>0</v>
      </c>
      <c r="DS38" s="1398"/>
      <c r="DT38" s="1398">
        <v>0</v>
      </c>
      <c r="DU38" s="1398"/>
      <c r="DV38" s="1398"/>
      <c r="DW38" s="1398">
        <v>0</v>
      </c>
      <c r="DX38" s="1398"/>
      <c r="DY38" s="1398"/>
      <c r="DZ38" s="1398"/>
      <c r="EA38" s="1398"/>
      <c r="EB38" s="1398">
        <v>0</v>
      </c>
      <c r="EC38" s="1398"/>
      <c r="ED38" s="1398"/>
      <c r="EE38" s="1398"/>
      <c r="EF38" s="1398">
        <v>0</v>
      </c>
      <c r="EG38" s="1398">
        <v>0</v>
      </c>
      <c r="EH38" s="1398"/>
      <c r="EI38" s="1398"/>
      <c r="EJ38" s="1398">
        <v>0</v>
      </c>
      <c r="EK38" s="1398"/>
      <c r="EL38" s="1398"/>
      <c r="EM38" s="1398">
        <v>0</v>
      </c>
      <c r="EN38" s="1398"/>
      <c r="EO38" s="1398"/>
      <c r="EP38" s="1398"/>
      <c r="EQ38" s="1398"/>
      <c r="ER38" s="1398"/>
      <c r="ES38" s="1398">
        <v>-14755761.847034482</v>
      </c>
      <c r="ET38" s="1398">
        <v>37045237</v>
      </c>
      <c r="EU38" s="1398">
        <v>2498362</v>
      </c>
      <c r="EV38" s="1398">
        <v>34546875</v>
      </c>
      <c r="EW38" s="1398">
        <v>0</v>
      </c>
      <c r="EX38" s="1398"/>
      <c r="EY38" s="1398"/>
      <c r="EZ38" s="1398">
        <v>-52235236.218374975</v>
      </c>
      <c r="FA38" s="1398"/>
      <c r="FB38" s="1398"/>
      <c r="FC38" s="1398">
        <v>-52235236.218374975</v>
      </c>
      <c r="FD38" s="1398">
        <v>434237.37134049227</v>
      </c>
      <c r="FE38" s="1398"/>
      <c r="FF38" s="1398">
        <v>51921008.424362943</v>
      </c>
      <c r="FG38" s="1398"/>
      <c r="FH38" s="1398"/>
      <c r="FI38" s="1398"/>
      <c r="FJ38" s="1398"/>
      <c r="FK38" s="1398"/>
      <c r="FL38" s="1398">
        <v>96045557.787328467</v>
      </c>
      <c r="FM38" s="1194">
        <v>0</v>
      </c>
    </row>
    <row r="39" spans="1:169" s="1350" customFormat="1">
      <c r="B39" s="1356">
        <v>42917</v>
      </c>
      <c r="C39" s="1403">
        <v>58880311.210000008</v>
      </c>
      <c r="D39" s="1403">
        <v>58880311.210000008</v>
      </c>
      <c r="E39" s="1403">
        <v>22900115.673576657</v>
      </c>
      <c r="F39" s="1403">
        <v>35980195.536423348</v>
      </c>
      <c r="G39" s="1403"/>
      <c r="H39" s="1403"/>
      <c r="I39" s="1403"/>
      <c r="J39" s="1403"/>
      <c r="K39" s="1403"/>
      <c r="L39" s="1403"/>
      <c r="M39" s="1403"/>
      <c r="N39" s="1403"/>
      <c r="O39" s="1403"/>
      <c r="P39" s="1403"/>
      <c r="Q39" s="1403">
        <v>0</v>
      </c>
      <c r="R39" s="1403">
        <v>0</v>
      </c>
      <c r="S39" s="1403">
        <v>0</v>
      </c>
      <c r="T39" s="1403"/>
      <c r="U39" s="1403"/>
      <c r="V39" s="1403"/>
      <c r="W39" s="1403">
        <v>0</v>
      </c>
      <c r="X39" s="1403"/>
      <c r="Y39" s="1403"/>
      <c r="Z39" s="1403"/>
      <c r="AA39" s="1403">
        <v>0</v>
      </c>
      <c r="AB39" s="1403"/>
      <c r="AC39" s="1403"/>
      <c r="AD39" s="1403"/>
      <c r="AE39" s="1403">
        <v>0</v>
      </c>
      <c r="AF39" s="1403"/>
      <c r="AG39" s="1403"/>
      <c r="AH39" s="1403"/>
      <c r="AI39" s="1403">
        <v>0</v>
      </c>
      <c r="AJ39" s="1403"/>
      <c r="AK39" s="1403"/>
      <c r="AL39" s="1403"/>
      <c r="AM39" s="1403">
        <v>0</v>
      </c>
      <c r="AN39" s="1403"/>
      <c r="AO39" s="1403"/>
      <c r="AP39" s="1403"/>
      <c r="AQ39" s="1403">
        <v>0</v>
      </c>
      <c r="AR39" s="1403"/>
      <c r="AS39" s="1403"/>
      <c r="AT39" s="1403"/>
      <c r="AU39" s="1403">
        <v>0</v>
      </c>
      <c r="AV39" s="1403"/>
      <c r="AW39" s="1403"/>
      <c r="AX39" s="1403"/>
      <c r="AY39" s="1403">
        <v>0</v>
      </c>
      <c r="AZ39" s="1403"/>
      <c r="BA39" s="1403"/>
      <c r="BB39" s="1403"/>
      <c r="BC39" s="1403">
        <v>0</v>
      </c>
      <c r="BD39" s="1403"/>
      <c r="BE39" s="1403"/>
      <c r="BF39" s="1403"/>
      <c r="BG39" s="1403">
        <v>0</v>
      </c>
      <c r="BH39" s="1403"/>
      <c r="BI39" s="1403"/>
      <c r="BJ39" s="1403"/>
      <c r="BK39" s="1403"/>
      <c r="BL39" s="1403">
        <v>0</v>
      </c>
      <c r="BM39" s="1403">
        <v>0</v>
      </c>
      <c r="BN39" s="1403"/>
      <c r="BO39" s="1403">
        <v>0</v>
      </c>
      <c r="BP39" s="1403"/>
      <c r="BQ39" s="1403"/>
      <c r="BR39" s="1403"/>
      <c r="BS39" s="1403"/>
      <c r="BT39" s="1403">
        <v>0</v>
      </c>
      <c r="BU39" s="1403"/>
      <c r="BV39" s="1403">
        <v>0</v>
      </c>
      <c r="BW39" s="1403"/>
      <c r="BX39" s="1403"/>
      <c r="BY39" s="1403"/>
      <c r="BZ39" s="1403"/>
      <c r="CA39" s="1403">
        <v>0</v>
      </c>
      <c r="CB39" s="1403"/>
      <c r="CC39" s="1403">
        <v>0</v>
      </c>
      <c r="CD39" s="1403"/>
      <c r="CE39" s="1403"/>
      <c r="CF39" s="1403"/>
      <c r="CG39" s="1403"/>
      <c r="CH39" s="1403"/>
      <c r="CI39" s="1403">
        <v>0</v>
      </c>
      <c r="CJ39" s="1403"/>
      <c r="CK39" s="1403"/>
      <c r="CL39" s="1403"/>
      <c r="CM39" s="1403"/>
      <c r="CN39" s="1403"/>
      <c r="CO39" s="1403">
        <v>0</v>
      </c>
      <c r="CP39" s="1403"/>
      <c r="CQ39" s="1403"/>
      <c r="CR39" s="1403"/>
      <c r="CS39" s="1403"/>
      <c r="CT39" s="1403">
        <v>0</v>
      </c>
      <c r="CU39" s="1403">
        <v>0</v>
      </c>
      <c r="CV39" s="1403"/>
      <c r="CW39" s="1403"/>
      <c r="CX39" s="1403">
        <v>0</v>
      </c>
      <c r="CY39" s="1403"/>
      <c r="CZ39" s="1403"/>
      <c r="DA39" s="1403">
        <v>0</v>
      </c>
      <c r="DB39" s="1403"/>
      <c r="DC39" s="1403"/>
      <c r="DD39" s="1403"/>
      <c r="DE39" s="1403">
        <v>0</v>
      </c>
      <c r="DF39" s="1403">
        <v>0</v>
      </c>
      <c r="DG39" s="1403"/>
      <c r="DH39" s="1403"/>
      <c r="DI39" s="1403">
        <v>0</v>
      </c>
      <c r="DJ39" s="1403"/>
      <c r="DK39" s="1403"/>
      <c r="DL39" s="1403">
        <v>0</v>
      </c>
      <c r="DM39" s="1403"/>
      <c r="DN39" s="1403"/>
      <c r="DO39" s="1403"/>
      <c r="DP39" s="1403"/>
      <c r="DQ39" s="1403"/>
      <c r="DR39" s="1403">
        <v>0</v>
      </c>
      <c r="DS39" s="1403"/>
      <c r="DT39" s="1403">
        <v>0</v>
      </c>
      <c r="DU39" s="1403"/>
      <c r="DV39" s="1403"/>
      <c r="DW39" s="1403">
        <v>0</v>
      </c>
      <c r="DX39" s="1403"/>
      <c r="DY39" s="1403"/>
      <c r="DZ39" s="1403"/>
      <c r="EA39" s="1403"/>
      <c r="EB39" s="1403">
        <v>0</v>
      </c>
      <c r="EC39" s="1403"/>
      <c r="ED39" s="1403"/>
      <c r="EE39" s="1403"/>
      <c r="EF39" s="1403">
        <v>0</v>
      </c>
      <c r="EG39" s="1403">
        <v>0</v>
      </c>
      <c r="EH39" s="1403"/>
      <c r="EI39" s="1403"/>
      <c r="EJ39" s="1403">
        <v>0</v>
      </c>
      <c r="EK39" s="1403"/>
      <c r="EL39" s="1403"/>
      <c r="EM39" s="1403">
        <v>0</v>
      </c>
      <c r="EN39" s="1403"/>
      <c r="EO39" s="1403"/>
      <c r="EP39" s="1403"/>
      <c r="EQ39" s="1403"/>
      <c r="ER39" s="1403"/>
      <c r="ES39" s="1403">
        <v>-14755761.847034482</v>
      </c>
      <c r="ET39" s="1403">
        <v>37045237</v>
      </c>
      <c r="EU39" s="1403">
        <v>2498362</v>
      </c>
      <c r="EV39" s="1403">
        <v>34546875</v>
      </c>
      <c r="EW39" s="1403">
        <v>0</v>
      </c>
      <c r="EX39" s="1403"/>
      <c r="EY39" s="1403"/>
      <c r="EZ39" s="1403">
        <v>-52235236.218374975</v>
      </c>
      <c r="FA39" s="1403"/>
      <c r="FB39" s="1403"/>
      <c r="FC39" s="1403">
        <v>-52235236.218374975</v>
      </c>
      <c r="FD39" s="1403">
        <v>434237.37134049227</v>
      </c>
      <c r="FE39" s="1403"/>
      <c r="FF39" s="1403">
        <v>51921008.424362943</v>
      </c>
      <c r="FG39" s="1403"/>
      <c r="FH39" s="1403"/>
      <c r="FI39" s="1403"/>
      <c r="FJ39" s="1403"/>
      <c r="FK39" s="1403"/>
      <c r="FL39" s="1403">
        <v>96045557.787328467</v>
      </c>
      <c r="FM39" s="1357">
        <v>0</v>
      </c>
    </row>
    <row r="40" spans="1:169" s="1354" customFormat="1">
      <c r="B40" s="1356">
        <v>42948</v>
      </c>
      <c r="C40" s="1403">
        <v>58880311.210000008</v>
      </c>
      <c r="D40" s="1403">
        <v>58880311.210000008</v>
      </c>
      <c r="E40" s="1403">
        <v>22900115.673576657</v>
      </c>
      <c r="F40" s="1403">
        <v>35980195.536423348</v>
      </c>
      <c r="G40" s="1403"/>
      <c r="H40" s="1403"/>
      <c r="I40" s="1403"/>
      <c r="J40" s="1403"/>
      <c r="K40" s="1403"/>
      <c r="L40" s="1403"/>
      <c r="M40" s="1403"/>
      <c r="N40" s="1403"/>
      <c r="O40" s="1403"/>
      <c r="P40" s="1403"/>
      <c r="Q40" s="1403">
        <v>0</v>
      </c>
      <c r="R40" s="1403">
        <v>0</v>
      </c>
      <c r="S40" s="1403">
        <v>0</v>
      </c>
      <c r="T40" s="1403"/>
      <c r="U40" s="1403"/>
      <c r="V40" s="1403"/>
      <c r="W40" s="1403">
        <v>0</v>
      </c>
      <c r="X40" s="1403"/>
      <c r="Y40" s="1403"/>
      <c r="Z40" s="1403"/>
      <c r="AA40" s="1403">
        <v>0</v>
      </c>
      <c r="AB40" s="1403"/>
      <c r="AC40" s="1403"/>
      <c r="AD40" s="1403"/>
      <c r="AE40" s="1403">
        <v>0</v>
      </c>
      <c r="AF40" s="1403"/>
      <c r="AG40" s="1403"/>
      <c r="AH40" s="1403"/>
      <c r="AI40" s="1403">
        <v>0</v>
      </c>
      <c r="AJ40" s="1403"/>
      <c r="AK40" s="1403"/>
      <c r="AL40" s="1403"/>
      <c r="AM40" s="1403">
        <v>0</v>
      </c>
      <c r="AN40" s="1403"/>
      <c r="AO40" s="1403"/>
      <c r="AP40" s="1403"/>
      <c r="AQ40" s="1403">
        <v>0</v>
      </c>
      <c r="AR40" s="1403"/>
      <c r="AS40" s="1403"/>
      <c r="AT40" s="1403"/>
      <c r="AU40" s="1403">
        <v>0</v>
      </c>
      <c r="AV40" s="1403"/>
      <c r="AW40" s="1403"/>
      <c r="AX40" s="1403"/>
      <c r="AY40" s="1403">
        <v>0</v>
      </c>
      <c r="AZ40" s="1403"/>
      <c r="BA40" s="1403"/>
      <c r="BB40" s="1403"/>
      <c r="BC40" s="1403">
        <v>0</v>
      </c>
      <c r="BD40" s="1403"/>
      <c r="BE40" s="1403"/>
      <c r="BF40" s="1403"/>
      <c r="BG40" s="1403">
        <v>0</v>
      </c>
      <c r="BH40" s="1403"/>
      <c r="BI40" s="1403"/>
      <c r="BJ40" s="1403"/>
      <c r="BK40" s="1403"/>
      <c r="BL40" s="1403">
        <v>0</v>
      </c>
      <c r="BM40" s="1403">
        <v>0</v>
      </c>
      <c r="BN40" s="1403"/>
      <c r="BO40" s="1403">
        <v>0</v>
      </c>
      <c r="BP40" s="1403"/>
      <c r="BQ40" s="1403"/>
      <c r="BR40" s="1403"/>
      <c r="BS40" s="1403"/>
      <c r="BT40" s="1403">
        <v>0</v>
      </c>
      <c r="BU40" s="1403"/>
      <c r="BV40" s="1403">
        <v>0</v>
      </c>
      <c r="BW40" s="1403"/>
      <c r="BX40" s="1403"/>
      <c r="BY40" s="1403"/>
      <c r="BZ40" s="1403"/>
      <c r="CA40" s="1403">
        <v>0</v>
      </c>
      <c r="CB40" s="1403"/>
      <c r="CC40" s="1403">
        <v>0</v>
      </c>
      <c r="CD40" s="1403"/>
      <c r="CE40" s="1403"/>
      <c r="CF40" s="1403"/>
      <c r="CG40" s="1403"/>
      <c r="CH40" s="1403"/>
      <c r="CI40" s="1403">
        <v>0</v>
      </c>
      <c r="CJ40" s="1403"/>
      <c r="CK40" s="1403"/>
      <c r="CL40" s="1403"/>
      <c r="CM40" s="1403"/>
      <c r="CN40" s="1403"/>
      <c r="CO40" s="1403">
        <v>0</v>
      </c>
      <c r="CP40" s="1403"/>
      <c r="CQ40" s="1403"/>
      <c r="CR40" s="1403"/>
      <c r="CS40" s="1403"/>
      <c r="CT40" s="1403">
        <v>0</v>
      </c>
      <c r="CU40" s="1403">
        <v>0</v>
      </c>
      <c r="CV40" s="1403"/>
      <c r="CW40" s="1403"/>
      <c r="CX40" s="1403">
        <v>0</v>
      </c>
      <c r="CY40" s="1403"/>
      <c r="CZ40" s="1403"/>
      <c r="DA40" s="1403">
        <v>0</v>
      </c>
      <c r="DB40" s="1403"/>
      <c r="DC40" s="1403"/>
      <c r="DD40" s="1403"/>
      <c r="DE40" s="1403">
        <v>0</v>
      </c>
      <c r="DF40" s="1403">
        <v>0</v>
      </c>
      <c r="DG40" s="1403"/>
      <c r="DH40" s="1403"/>
      <c r="DI40" s="1403">
        <v>0</v>
      </c>
      <c r="DJ40" s="1403"/>
      <c r="DK40" s="1403"/>
      <c r="DL40" s="1403">
        <v>0</v>
      </c>
      <c r="DM40" s="1403"/>
      <c r="DN40" s="1403"/>
      <c r="DO40" s="1403"/>
      <c r="DP40" s="1403"/>
      <c r="DQ40" s="1403"/>
      <c r="DR40" s="1403">
        <v>0</v>
      </c>
      <c r="DS40" s="1403"/>
      <c r="DT40" s="1403">
        <v>0</v>
      </c>
      <c r="DU40" s="1403"/>
      <c r="DV40" s="1403"/>
      <c r="DW40" s="1403">
        <v>0</v>
      </c>
      <c r="DX40" s="1403"/>
      <c r="DY40" s="1403"/>
      <c r="DZ40" s="1403"/>
      <c r="EA40" s="1403"/>
      <c r="EB40" s="1403">
        <v>0</v>
      </c>
      <c r="EC40" s="1403"/>
      <c r="ED40" s="1403"/>
      <c r="EE40" s="1403"/>
      <c r="EF40" s="1403">
        <v>0</v>
      </c>
      <c r="EG40" s="1403">
        <v>0</v>
      </c>
      <c r="EH40" s="1403"/>
      <c r="EI40" s="1403"/>
      <c r="EJ40" s="1403">
        <v>0</v>
      </c>
      <c r="EK40" s="1403"/>
      <c r="EL40" s="1403"/>
      <c r="EM40" s="1403">
        <v>0</v>
      </c>
      <c r="EN40" s="1403"/>
      <c r="EO40" s="1403"/>
      <c r="EP40" s="1403"/>
      <c r="EQ40" s="1403"/>
      <c r="ER40" s="1403"/>
      <c r="ES40" s="1403">
        <v>-14580410.202109488</v>
      </c>
      <c r="ET40" s="1403">
        <v>37045237</v>
      </c>
      <c r="EU40" s="1403">
        <v>2498362</v>
      </c>
      <c r="EV40" s="1403">
        <v>34546875</v>
      </c>
      <c r="EW40" s="1403">
        <v>0</v>
      </c>
      <c r="EX40" s="1403"/>
      <c r="EY40" s="1403"/>
      <c r="EZ40" s="1403">
        <v>-52235236.218374975</v>
      </c>
      <c r="FA40" s="1403"/>
      <c r="FB40" s="1403"/>
      <c r="FC40" s="1403">
        <v>-52235236.218374975</v>
      </c>
      <c r="FD40" s="1403">
        <v>609589.0162654873</v>
      </c>
      <c r="FE40" s="1403"/>
      <c r="FF40" s="1403">
        <v>51757912.779749997</v>
      </c>
      <c r="FG40" s="1403"/>
      <c r="FH40" s="1403"/>
      <c r="FI40" s="1403"/>
      <c r="FJ40" s="1403"/>
      <c r="FK40" s="1403"/>
      <c r="FL40" s="1403">
        <v>96057813.787640512</v>
      </c>
      <c r="FM40" s="1357">
        <v>0</v>
      </c>
    </row>
    <row r="41" spans="1:169" s="1354" customFormat="1">
      <c r="B41" s="1356">
        <v>42979</v>
      </c>
      <c r="C41" s="1360">
        <v>60470455.88000001</v>
      </c>
      <c r="D41" s="1360">
        <v>60470455.88000001</v>
      </c>
      <c r="E41" s="1360">
        <v>23518565.137113746</v>
      </c>
      <c r="F41" s="1360">
        <v>36951890.74288626</v>
      </c>
      <c r="G41" s="1360"/>
      <c r="H41" s="1360"/>
      <c r="I41" s="1360"/>
      <c r="J41" s="1360"/>
      <c r="K41" s="1360"/>
      <c r="L41" s="1360"/>
      <c r="M41" s="1360"/>
      <c r="N41" s="1360"/>
      <c r="O41" s="1360"/>
      <c r="P41" s="1360"/>
      <c r="Q41" s="1360">
        <v>0</v>
      </c>
      <c r="R41" s="1360">
        <v>0</v>
      </c>
      <c r="S41" s="1360">
        <v>0</v>
      </c>
      <c r="T41" s="1360"/>
      <c r="U41" s="1360"/>
      <c r="V41" s="1360"/>
      <c r="W41" s="1360">
        <v>0</v>
      </c>
      <c r="X41" s="1360"/>
      <c r="Y41" s="1360"/>
      <c r="Z41" s="1360"/>
      <c r="AA41" s="1360">
        <v>0</v>
      </c>
      <c r="AB41" s="1360"/>
      <c r="AC41" s="1360"/>
      <c r="AD41" s="1360"/>
      <c r="AE41" s="1360">
        <v>0</v>
      </c>
      <c r="AF41" s="1360"/>
      <c r="AG41" s="1360"/>
      <c r="AH41" s="1360"/>
      <c r="AI41" s="1360">
        <v>0</v>
      </c>
      <c r="AJ41" s="1360"/>
      <c r="AK41" s="1360"/>
      <c r="AL41" s="1360"/>
      <c r="AM41" s="1360">
        <v>0</v>
      </c>
      <c r="AN41" s="1360"/>
      <c r="AO41" s="1360"/>
      <c r="AP41" s="1360"/>
      <c r="AQ41" s="1360">
        <v>0</v>
      </c>
      <c r="AR41" s="1360"/>
      <c r="AS41" s="1360"/>
      <c r="AT41" s="1360"/>
      <c r="AU41" s="1360">
        <v>0</v>
      </c>
      <c r="AV41" s="1360"/>
      <c r="AW41" s="1360"/>
      <c r="AX41" s="1360"/>
      <c r="AY41" s="1360">
        <v>0</v>
      </c>
      <c r="AZ41" s="1360"/>
      <c r="BA41" s="1360"/>
      <c r="BB41" s="1360"/>
      <c r="BC41" s="1360">
        <v>0</v>
      </c>
      <c r="BD41" s="1360"/>
      <c r="BE41" s="1360"/>
      <c r="BF41" s="1360"/>
      <c r="BG41" s="1360">
        <v>0</v>
      </c>
      <c r="BH41" s="1360"/>
      <c r="BI41" s="1360"/>
      <c r="BJ41" s="1360"/>
      <c r="BK41" s="1360"/>
      <c r="BL41" s="1360">
        <v>0</v>
      </c>
      <c r="BM41" s="1360">
        <v>0</v>
      </c>
      <c r="BN41" s="1360"/>
      <c r="BO41" s="1360">
        <v>0</v>
      </c>
      <c r="BP41" s="1360"/>
      <c r="BQ41" s="1360"/>
      <c r="BR41" s="1360"/>
      <c r="BS41" s="1360"/>
      <c r="BT41" s="1360">
        <v>0</v>
      </c>
      <c r="BU41" s="1360"/>
      <c r="BV41" s="1360">
        <v>0</v>
      </c>
      <c r="BW41" s="1360"/>
      <c r="BX41" s="1360"/>
      <c r="BY41" s="1360"/>
      <c r="BZ41" s="1360"/>
      <c r="CA41" s="1360">
        <v>0</v>
      </c>
      <c r="CB41" s="1360"/>
      <c r="CC41" s="1360">
        <v>0</v>
      </c>
      <c r="CD41" s="1360"/>
      <c r="CE41" s="1360"/>
      <c r="CF41" s="1360"/>
      <c r="CG41" s="1360"/>
      <c r="CH41" s="1360"/>
      <c r="CI41" s="1360">
        <v>0</v>
      </c>
      <c r="CJ41" s="1360"/>
      <c r="CK41" s="1360"/>
      <c r="CL41" s="1360"/>
      <c r="CM41" s="1360"/>
      <c r="CN41" s="1360"/>
      <c r="CO41" s="1360">
        <v>0</v>
      </c>
      <c r="CP41" s="1360"/>
      <c r="CQ41" s="1360"/>
      <c r="CR41" s="1360"/>
      <c r="CS41" s="1360"/>
      <c r="CT41" s="1360">
        <v>0</v>
      </c>
      <c r="CU41" s="1360">
        <v>0</v>
      </c>
      <c r="CV41" s="1360"/>
      <c r="CW41" s="1360"/>
      <c r="CX41" s="1360">
        <v>0</v>
      </c>
      <c r="CY41" s="1360"/>
      <c r="CZ41" s="1360"/>
      <c r="DA41" s="1360">
        <v>0</v>
      </c>
      <c r="DB41" s="1360"/>
      <c r="DC41" s="1360"/>
      <c r="DD41" s="1360"/>
      <c r="DE41" s="1360">
        <v>0</v>
      </c>
      <c r="DF41" s="1360">
        <v>0</v>
      </c>
      <c r="DG41" s="1360"/>
      <c r="DH41" s="1360"/>
      <c r="DI41" s="1360">
        <v>0</v>
      </c>
      <c r="DJ41" s="1360"/>
      <c r="DK41" s="1360"/>
      <c r="DL41" s="1360">
        <v>0</v>
      </c>
      <c r="DM41" s="1360"/>
      <c r="DN41" s="1360"/>
      <c r="DO41" s="1360"/>
      <c r="DP41" s="1360"/>
      <c r="DQ41" s="1360"/>
      <c r="DR41" s="1360">
        <v>0</v>
      </c>
      <c r="DS41" s="1360"/>
      <c r="DT41" s="1360">
        <v>0</v>
      </c>
      <c r="DU41" s="1360"/>
      <c r="DV41" s="1360"/>
      <c r="DW41" s="1360">
        <v>0</v>
      </c>
      <c r="DX41" s="1360"/>
      <c r="DY41" s="1360"/>
      <c r="DZ41" s="1360"/>
      <c r="EA41" s="1360"/>
      <c r="EB41" s="1360">
        <v>0</v>
      </c>
      <c r="EC41" s="1360"/>
      <c r="ED41" s="1360"/>
      <c r="EE41" s="1360"/>
      <c r="EF41" s="1360">
        <v>0</v>
      </c>
      <c r="EG41" s="1360">
        <v>0</v>
      </c>
      <c r="EH41" s="1360"/>
      <c r="EI41" s="1360"/>
      <c r="EJ41" s="1360">
        <v>0</v>
      </c>
      <c r="EK41" s="1360"/>
      <c r="EL41" s="1360"/>
      <c r="EM41" s="1360">
        <v>0</v>
      </c>
      <c r="EN41" s="1360"/>
      <c r="EO41" s="1360"/>
      <c r="EP41" s="1360"/>
      <c r="EQ41" s="1360"/>
      <c r="ER41" s="1360"/>
      <c r="ES41" s="1360">
        <v>-19529247.539999995</v>
      </c>
      <c r="ET41" s="1360">
        <v>37045237</v>
      </c>
      <c r="EU41" s="1360">
        <v>2498362</v>
      </c>
      <c r="EV41" s="1360">
        <v>34546875</v>
      </c>
      <c r="EW41" s="1360">
        <v>0</v>
      </c>
      <c r="EX41" s="1360"/>
      <c r="EY41" s="1360"/>
      <c r="EZ41" s="1360">
        <v>-56675125.839999996</v>
      </c>
      <c r="FA41" s="1360"/>
      <c r="FB41" s="1360"/>
      <c r="FC41" s="1360">
        <v>-56675125.839999996</v>
      </c>
      <c r="FD41" s="1360">
        <v>100641.29999999955</v>
      </c>
      <c r="FE41" s="1360"/>
      <c r="FF41" s="1360">
        <v>54332537.799999997</v>
      </c>
      <c r="FG41" s="1360"/>
      <c r="FH41" s="1360"/>
      <c r="FI41" s="1360"/>
      <c r="FJ41" s="1360"/>
      <c r="FK41" s="1360"/>
      <c r="FL41" s="1360">
        <v>95273746.140000015</v>
      </c>
    </row>
    <row r="42" spans="1:169" s="1354" customFormat="1">
      <c r="B42" s="1355">
        <v>43009</v>
      </c>
      <c r="C42" s="1404">
        <v>54204182.63000001</v>
      </c>
      <c r="D42" s="1404">
        <v>54204182.63000001</v>
      </c>
      <c r="E42" s="1404">
        <v>21081445.167495314</v>
      </c>
      <c r="F42" s="1404">
        <v>33122737.4625047</v>
      </c>
      <c r="G42" s="1404"/>
      <c r="H42" s="1404"/>
      <c r="I42" s="1404"/>
      <c r="J42" s="1404"/>
      <c r="K42" s="1404"/>
      <c r="L42" s="1404"/>
      <c r="M42" s="1404"/>
      <c r="N42" s="1404"/>
      <c r="O42" s="1404"/>
      <c r="P42" s="1404"/>
      <c r="Q42" s="1404">
        <v>0</v>
      </c>
      <c r="R42" s="1404">
        <v>0</v>
      </c>
      <c r="S42" s="1404">
        <v>0</v>
      </c>
      <c r="T42" s="1404"/>
      <c r="U42" s="1404"/>
      <c r="V42" s="1404"/>
      <c r="W42" s="1404">
        <v>0</v>
      </c>
      <c r="X42" s="1404"/>
      <c r="Y42" s="1404"/>
      <c r="Z42" s="1404"/>
      <c r="AA42" s="1404">
        <v>0</v>
      </c>
      <c r="AB42" s="1404"/>
      <c r="AC42" s="1404"/>
      <c r="AD42" s="1404"/>
      <c r="AE42" s="1404">
        <v>0</v>
      </c>
      <c r="AF42" s="1404"/>
      <c r="AG42" s="1404"/>
      <c r="AH42" s="1404"/>
      <c r="AI42" s="1404">
        <v>0</v>
      </c>
      <c r="AJ42" s="1404"/>
      <c r="AK42" s="1404"/>
      <c r="AL42" s="1404"/>
      <c r="AM42" s="1404">
        <v>0</v>
      </c>
      <c r="AN42" s="1404"/>
      <c r="AO42" s="1404"/>
      <c r="AP42" s="1404"/>
      <c r="AQ42" s="1404">
        <v>0</v>
      </c>
      <c r="AR42" s="1404"/>
      <c r="AS42" s="1404"/>
      <c r="AT42" s="1404"/>
      <c r="AU42" s="1404">
        <v>0</v>
      </c>
      <c r="AV42" s="1404"/>
      <c r="AW42" s="1404"/>
      <c r="AX42" s="1404"/>
      <c r="AY42" s="1404">
        <v>0</v>
      </c>
      <c r="AZ42" s="1404"/>
      <c r="BA42" s="1404"/>
      <c r="BB42" s="1404"/>
      <c r="BC42" s="1404">
        <v>0</v>
      </c>
      <c r="BD42" s="1404"/>
      <c r="BE42" s="1404"/>
      <c r="BF42" s="1404"/>
      <c r="BG42" s="1404">
        <v>0</v>
      </c>
      <c r="BH42" s="1404"/>
      <c r="BI42" s="1404"/>
      <c r="BJ42" s="1404"/>
      <c r="BK42" s="1404"/>
      <c r="BL42" s="1404">
        <v>0</v>
      </c>
      <c r="BM42" s="1404">
        <v>0</v>
      </c>
      <c r="BN42" s="1404"/>
      <c r="BO42" s="1404">
        <v>0</v>
      </c>
      <c r="BP42" s="1404"/>
      <c r="BQ42" s="1404"/>
      <c r="BR42" s="1404"/>
      <c r="BS42" s="1404"/>
      <c r="BT42" s="1404">
        <v>0</v>
      </c>
      <c r="BU42" s="1404"/>
      <c r="BV42" s="1404">
        <v>0</v>
      </c>
      <c r="BW42" s="1404"/>
      <c r="BX42" s="1404"/>
      <c r="BY42" s="1404"/>
      <c r="BZ42" s="1404"/>
      <c r="CA42" s="1404">
        <v>0</v>
      </c>
      <c r="CB42" s="1404"/>
      <c r="CC42" s="1404">
        <v>0</v>
      </c>
      <c r="CD42" s="1404"/>
      <c r="CE42" s="1404"/>
      <c r="CF42" s="1404"/>
      <c r="CG42" s="1404"/>
      <c r="CH42" s="1404"/>
      <c r="CI42" s="1404">
        <v>0</v>
      </c>
      <c r="CJ42" s="1404"/>
      <c r="CK42" s="1404"/>
      <c r="CL42" s="1404"/>
      <c r="CM42" s="1404"/>
      <c r="CN42" s="1404"/>
      <c r="CO42" s="1404">
        <v>0</v>
      </c>
      <c r="CP42" s="1404"/>
      <c r="CQ42" s="1404"/>
      <c r="CR42" s="1404"/>
      <c r="CS42" s="1404"/>
      <c r="CT42" s="1404">
        <v>0</v>
      </c>
      <c r="CU42" s="1404">
        <v>0</v>
      </c>
      <c r="CV42" s="1404"/>
      <c r="CW42" s="1404"/>
      <c r="CX42" s="1404">
        <v>0</v>
      </c>
      <c r="CY42" s="1404"/>
      <c r="CZ42" s="1404"/>
      <c r="DA42" s="1404">
        <v>0</v>
      </c>
      <c r="DB42" s="1404"/>
      <c r="DC42" s="1404"/>
      <c r="DD42" s="1404"/>
      <c r="DE42" s="1404">
        <v>0</v>
      </c>
      <c r="DF42" s="1404">
        <v>0</v>
      </c>
      <c r="DG42" s="1404"/>
      <c r="DH42" s="1404"/>
      <c r="DI42" s="1404">
        <v>0</v>
      </c>
      <c r="DJ42" s="1404"/>
      <c r="DK42" s="1404"/>
      <c r="DL42" s="1404">
        <v>0</v>
      </c>
      <c r="DM42" s="1404"/>
      <c r="DN42" s="1404"/>
      <c r="DO42" s="1404"/>
      <c r="DP42" s="1404"/>
      <c r="DQ42" s="1404"/>
      <c r="DR42" s="1404">
        <v>0</v>
      </c>
      <c r="DS42" s="1404"/>
      <c r="DT42" s="1404">
        <v>0</v>
      </c>
      <c r="DU42" s="1404"/>
      <c r="DV42" s="1404"/>
      <c r="DW42" s="1404">
        <v>0</v>
      </c>
      <c r="DX42" s="1404"/>
      <c r="DY42" s="1404"/>
      <c r="DZ42" s="1404"/>
      <c r="EA42" s="1404"/>
      <c r="EB42" s="1404">
        <v>0</v>
      </c>
      <c r="EC42" s="1404"/>
      <c r="ED42" s="1404"/>
      <c r="EE42" s="1404"/>
      <c r="EF42" s="1404">
        <v>0</v>
      </c>
      <c r="EG42" s="1404">
        <v>0</v>
      </c>
      <c r="EH42" s="1404"/>
      <c r="EI42" s="1404"/>
      <c r="EJ42" s="1404">
        <v>0</v>
      </c>
      <c r="EK42" s="1404"/>
      <c r="EL42" s="1404"/>
      <c r="EM42" s="1404">
        <v>0</v>
      </c>
      <c r="EN42" s="1404"/>
      <c r="EO42" s="1404"/>
      <c r="EP42" s="1404"/>
      <c r="EQ42" s="1404"/>
      <c r="ER42" s="1404"/>
      <c r="ES42" s="1404">
        <v>-21515080.303999994</v>
      </c>
      <c r="ET42" s="1404">
        <v>34546875</v>
      </c>
      <c r="EU42" s="1404">
        <v>2498362</v>
      </c>
      <c r="EV42" s="1404">
        <v>32048513</v>
      </c>
      <c r="EW42" s="1404">
        <v>0</v>
      </c>
      <c r="EX42" s="1404"/>
      <c r="EY42" s="1404"/>
      <c r="EZ42" s="1404">
        <v>-56171214.923999995</v>
      </c>
      <c r="FA42" s="1404"/>
      <c r="FB42" s="1404"/>
      <c r="FC42" s="1404">
        <v>-56171214.923999995</v>
      </c>
      <c r="FD42" s="1404">
        <v>109259.61999999986</v>
      </c>
      <c r="FE42" s="1404"/>
      <c r="FF42" s="1404">
        <v>48780642.103999987</v>
      </c>
      <c r="FG42" s="1404"/>
      <c r="FH42" s="1404"/>
      <c r="FI42" s="1404"/>
      <c r="FJ42" s="1404"/>
      <c r="FK42" s="1404"/>
      <c r="FL42" s="1404">
        <v>81469744.430000007</v>
      </c>
      <c r="FM42" s="1358"/>
    </row>
    <row r="43" spans="1:169" s="1354" customFormat="1">
      <c r="B43" s="1355">
        <v>43040</v>
      </c>
      <c r="C43" s="1360">
        <v>575927.40999998013</v>
      </c>
      <c r="D43" s="1360">
        <v>575927.40999998013</v>
      </c>
      <c r="E43" s="1360">
        <v>223993.45447656224</v>
      </c>
      <c r="F43" s="1360">
        <v>351933.95552341791</v>
      </c>
      <c r="G43" s="1360"/>
      <c r="H43" s="1360"/>
      <c r="I43" s="1360"/>
      <c r="J43" s="1360"/>
      <c r="K43" s="1360"/>
      <c r="L43" s="1360"/>
      <c r="M43" s="1360"/>
      <c r="N43" s="1360"/>
      <c r="O43" s="1360"/>
      <c r="P43" s="1360"/>
      <c r="Q43" s="1360">
        <v>0</v>
      </c>
      <c r="R43" s="1360">
        <v>0</v>
      </c>
      <c r="S43" s="1360">
        <v>0</v>
      </c>
      <c r="T43" s="1360"/>
      <c r="U43" s="1360"/>
      <c r="V43" s="1360"/>
      <c r="W43" s="1360">
        <v>0</v>
      </c>
      <c r="X43" s="1360"/>
      <c r="Y43" s="1360"/>
      <c r="Z43" s="1360"/>
      <c r="AA43" s="1360">
        <v>0</v>
      </c>
      <c r="AB43" s="1360"/>
      <c r="AC43" s="1360"/>
      <c r="AD43" s="1360"/>
      <c r="AE43" s="1360">
        <v>0</v>
      </c>
      <c r="AF43" s="1360"/>
      <c r="AG43" s="1360"/>
      <c r="AH43" s="1360"/>
      <c r="AI43" s="1360">
        <v>0</v>
      </c>
      <c r="AJ43" s="1360"/>
      <c r="AK43" s="1360"/>
      <c r="AL43" s="1360"/>
      <c r="AM43" s="1360">
        <v>0</v>
      </c>
      <c r="AN43" s="1360"/>
      <c r="AO43" s="1360"/>
      <c r="AP43" s="1360"/>
      <c r="AQ43" s="1360">
        <v>0</v>
      </c>
      <c r="AR43" s="1360"/>
      <c r="AS43" s="1360"/>
      <c r="AT43" s="1360"/>
      <c r="AU43" s="1360">
        <v>0</v>
      </c>
      <c r="AV43" s="1360"/>
      <c r="AW43" s="1360"/>
      <c r="AX43" s="1360"/>
      <c r="AY43" s="1360">
        <v>0</v>
      </c>
      <c r="AZ43" s="1360"/>
      <c r="BA43" s="1360"/>
      <c r="BB43" s="1360"/>
      <c r="BC43" s="1360">
        <v>0</v>
      </c>
      <c r="BD43" s="1360"/>
      <c r="BE43" s="1360"/>
      <c r="BF43" s="1360"/>
      <c r="BG43" s="1360">
        <v>0</v>
      </c>
      <c r="BH43" s="1360"/>
      <c r="BI43" s="1360"/>
      <c r="BJ43" s="1360"/>
      <c r="BK43" s="1360"/>
      <c r="BL43" s="1360">
        <v>0</v>
      </c>
      <c r="BM43" s="1360">
        <v>0</v>
      </c>
      <c r="BN43" s="1360"/>
      <c r="BO43" s="1360">
        <v>0</v>
      </c>
      <c r="BP43" s="1360"/>
      <c r="BQ43" s="1360"/>
      <c r="BR43" s="1360"/>
      <c r="BS43" s="1360"/>
      <c r="BT43" s="1360">
        <v>0</v>
      </c>
      <c r="BU43" s="1360"/>
      <c r="BV43" s="1360">
        <v>0</v>
      </c>
      <c r="BW43" s="1360"/>
      <c r="BX43" s="1360"/>
      <c r="BY43" s="1360"/>
      <c r="BZ43" s="1360"/>
      <c r="CA43" s="1360">
        <v>0</v>
      </c>
      <c r="CB43" s="1360"/>
      <c r="CC43" s="1360">
        <v>0</v>
      </c>
      <c r="CD43" s="1360"/>
      <c r="CE43" s="1360"/>
      <c r="CF43" s="1360"/>
      <c r="CG43" s="1360"/>
      <c r="CH43" s="1360"/>
      <c r="CI43" s="1360">
        <v>0</v>
      </c>
      <c r="CJ43" s="1360"/>
      <c r="CK43" s="1360"/>
      <c r="CL43" s="1360"/>
      <c r="CM43" s="1360"/>
      <c r="CN43" s="1360"/>
      <c r="CO43" s="1360">
        <v>0</v>
      </c>
      <c r="CP43" s="1360"/>
      <c r="CQ43" s="1360"/>
      <c r="CR43" s="1360"/>
      <c r="CS43" s="1360"/>
      <c r="CT43" s="1360">
        <v>0</v>
      </c>
      <c r="CU43" s="1360">
        <v>0</v>
      </c>
      <c r="CV43" s="1360"/>
      <c r="CW43" s="1360"/>
      <c r="CX43" s="1360">
        <v>0</v>
      </c>
      <c r="CY43" s="1360"/>
      <c r="CZ43" s="1360"/>
      <c r="DA43" s="1360">
        <v>0</v>
      </c>
      <c r="DB43" s="1360"/>
      <c r="DC43" s="1360"/>
      <c r="DD43" s="1360"/>
      <c r="DE43" s="1360">
        <v>0</v>
      </c>
      <c r="DF43" s="1360">
        <v>0</v>
      </c>
      <c r="DG43" s="1360"/>
      <c r="DH43" s="1360"/>
      <c r="DI43" s="1360">
        <v>0</v>
      </c>
      <c r="DJ43" s="1360"/>
      <c r="DK43" s="1360"/>
      <c r="DL43" s="1360">
        <v>0</v>
      </c>
      <c r="DM43" s="1360"/>
      <c r="DN43" s="1360"/>
      <c r="DO43" s="1360"/>
      <c r="DP43" s="1360"/>
      <c r="DQ43" s="1360"/>
      <c r="DR43" s="1360">
        <v>0</v>
      </c>
      <c r="DS43" s="1360"/>
      <c r="DT43" s="1360">
        <v>0</v>
      </c>
      <c r="DU43" s="1360"/>
      <c r="DV43" s="1360"/>
      <c r="DW43" s="1360">
        <v>0</v>
      </c>
      <c r="DX43" s="1360"/>
      <c r="DY43" s="1360"/>
      <c r="DZ43" s="1360"/>
      <c r="EA43" s="1360"/>
      <c r="EB43" s="1360">
        <v>0</v>
      </c>
      <c r="EC43" s="1360"/>
      <c r="ED43" s="1360"/>
      <c r="EE43" s="1360"/>
      <c r="EF43" s="1360">
        <v>0</v>
      </c>
      <c r="EG43" s="1360">
        <v>0</v>
      </c>
      <c r="EH43" s="1360"/>
      <c r="EI43" s="1360"/>
      <c r="EJ43" s="1360">
        <v>0</v>
      </c>
      <c r="EK43" s="1360"/>
      <c r="EL43" s="1360"/>
      <c r="EM43" s="1360">
        <v>0</v>
      </c>
      <c r="EN43" s="1360"/>
      <c r="EO43" s="1360"/>
      <c r="EP43" s="1360"/>
      <c r="EQ43" s="1360"/>
      <c r="ER43" s="1360"/>
      <c r="ES43" s="1360">
        <v>31294544.586000036</v>
      </c>
      <c r="ET43" s="1360">
        <v>80727203.00000003</v>
      </c>
      <c r="EU43" s="1360">
        <v>5024796.4000000004</v>
      </c>
      <c r="EV43" s="1360">
        <v>75702406.600000024</v>
      </c>
      <c r="EW43" s="1360">
        <v>0</v>
      </c>
      <c r="EX43" s="1360"/>
      <c r="EY43" s="1360"/>
      <c r="EZ43" s="1360">
        <v>-50136216.923999995</v>
      </c>
      <c r="FA43" s="1360"/>
      <c r="FB43" s="1360"/>
      <c r="FC43" s="1360">
        <v>-50136216.923999995</v>
      </c>
      <c r="FD43" s="1360">
        <v>703558.51</v>
      </c>
      <c r="FE43" s="1360"/>
      <c r="FF43" s="1360">
        <v>48266481.213999987</v>
      </c>
      <c r="FG43" s="1360"/>
      <c r="FH43" s="1360"/>
      <c r="FI43" s="1360"/>
      <c r="FJ43" s="1360"/>
      <c r="FK43" s="1360"/>
      <c r="FL43" s="1360">
        <v>80136953.210000008</v>
      </c>
    </row>
    <row r="44" spans="1:169" s="1346" customFormat="1">
      <c r="B44" s="1347">
        <v>43070</v>
      </c>
      <c r="C44" s="1350">
        <v>100883.99999996461</v>
      </c>
      <c r="D44" s="1350">
        <v>100883.99999996461</v>
      </c>
      <c r="E44" s="1350">
        <v>0</v>
      </c>
      <c r="F44" s="1350">
        <v>100883.99999996461</v>
      </c>
      <c r="G44" s="1350"/>
      <c r="H44" s="1350"/>
      <c r="I44" s="1350"/>
      <c r="J44" s="1350"/>
      <c r="K44" s="1350"/>
      <c r="L44" s="1350"/>
      <c r="M44" s="1350"/>
      <c r="N44" s="1350"/>
      <c r="O44" s="1350"/>
      <c r="P44" s="1350"/>
      <c r="Q44" s="1350">
        <v>0</v>
      </c>
      <c r="R44" s="1350">
        <v>0</v>
      </c>
      <c r="S44" s="1350">
        <v>0</v>
      </c>
      <c r="T44" s="1350"/>
      <c r="U44" s="1350"/>
      <c r="V44" s="1350"/>
      <c r="W44" s="1350">
        <v>0</v>
      </c>
      <c r="X44" s="1350"/>
      <c r="Y44" s="1350"/>
      <c r="Z44" s="1350"/>
      <c r="AA44" s="1350">
        <v>0</v>
      </c>
      <c r="AB44" s="1350"/>
      <c r="AC44" s="1350"/>
      <c r="AD44" s="1350"/>
      <c r="AE44" s="1350">
        <v>0</v>
      </c>
      <c r="AF44" s="1350"/>
      <c r="AG44" s="1350"/>
      <c r="AH44" s="1350"/>
      <c r="AI44" s="1350">
        <v>0</v>
      </c>
      <c r="AJ44" s="1350"/>
      <c r="AK44" s="1350"/>
      <c r="AL44" s="1350"/>
      <c r="AM44" s="1350">
        <v>0</v>
      </c>
      <c r="AN44" s="1350"/>
      <c r="AO44" s="1350"/>
      <c r="AP44" s="1350"/>
      <c r="AQ44" s="1350">
        <v>0</v>
      </c>
      <c r="AR44" s="1350"/>
      <c r="AS44" s="1350"/>
      <c r="AT44" s="1350"/>
      <c r="AU44" s="1350">
        <v>0</v>
      </c>
      <c r="AV44" s="1350"/>
      <c r="AW44" s="1350"/>
      <c r="AX44" s="1350"/>
      <c r="AY44" s="1350">
        <v>0</v>
      </c>
      <c r="AZ44" s="1350"/>
      <c r="BA44" s="1350"/>
      <c r="BB44" s="1350"/>
      <c r="BC44" s="1350">
        <v>0</v>
      </c>
      <c r="BD44" s="1350"/>
      <c r="BE44" s="1350"/>
      <c r="BF44" s="1350"/>
      <c r="BG44" s="1350">
        <v>0</v>
      </c>
      <c r="BH44" s="1350"/>
      <c r="BI44" s="1350"/>
      <c r="BJ44" s="1350"/>
      <c r="BK44" s="1350"/>
      <c r="BL44" s="1350">
        <v>0</v>
      </c>
      <c r="BM44" s="1350">
        <v>0</v>
      </c>
      <c r="BN44" s="1350"/>
      <c r="BO44" s="1350">
        <v>0</v>
      </c>
      <c r="BP44" s="1350"/>
      <c r="BQ44" s="1350"/>
      <c r="BR44" s="1350"/>
      <c r="BS44" s="1350"/>
      <c r="BT44" s="1350">
        <v>0</v>
      </c>
      <c r="BU44" s="1350"/>
      <c r="BV44" s="1350">
        <v>0</v>
      </c>
      <c r="BW44" s="1350"/>
      <c r="BX44" s="1350"/>
      <c r="BY44" s="1350"/>
      <c r="BZ44" s="1350"/>
      <c r="CA44" s="1350">
        <v>0</v>
      </c>
      <c r="CB44" s="1350"/>
      <c r="CC44" s="1350">
        <v>0</v>
      </c>
      <c r="CD44" s="1350"/>
      <c r="CE44" s="1350"/>
      <c r="CF44" s="1350"/>
      <c r="CG44" s="1350"/>
      <c r="CH44" s="1350"/>
      <c r="CI44" s="1350">
        <v>0</v>
      </c>
      <c r="CJ44" s="1350"/>
      <c r="CK44" s="1350"/>
      <c r="CL44" s="1350"/>
      <c r="CM44" s="1350"/>
      <c r="CN44" s="1350"/>
      <c r="CO44" s="1350">
        <v>0</v>
      </c>
      <c r="CP44" s="1350"/>
      <c r="CQ44" s="1350"/>
      <c r="CR44" s="1350"/>
      <c r="CS44" s="1350"/>
      <c r="CT44" s="1350">
        <v>0</v>
      </c>
      <c r="CU44" s="1350">
        <v>0</v>
      </c>
      <c r="CV44" s="1350"/>
      <c r="CW44" s="1350"/>
      <c r="CX44" s="1350">
        <v>0</v>
      </c>
      <c r="CY44" s="1350"/>
      <c r="CZ44" s="1350"/>
      <c r="DA44" s="1350">
        <v>0</v>
      </c>
      <c r="DB44" s="1350"/>
      <c r="DC44" s="1350"/>
      <c r="DD44" s="1350"/>
      <c r="DE44" s="1350">
        <v>0</v>
      </c>
      <c r="DF44" s="1350">
        <v>0</v>
      </c>
      <c r="DG44" s="1350"/>
      <c r="DH44" s="1350"/>
      <c r="DI44" s="1350">
        <v>0</v>
      </c>
      <c r="DJ44" s="1350"/>
      <c r="DK44" s="1350"/>
      <c r="DL44" s="1350">
        <v>0</v>
      </c>
      <c r="DM44" s="1350"/>
      <c r="DN44" s="1350"/>
      <c r="DO44" s="1350"/>
      <c r="DP44" s="1350"/>
      <c r="DQ44" s="1350"/>
      <c r="DR44" s="1350">
        <v>0</v>
      </c>
      <c r="DS44" s="1350"/>
      <c r="DT44" s="1350">
        <v>0</v>
      </c>
      <c r="DU44" s="1350"/>
      <c r="DV44" s="1350"/>
      <c r="DW44" s="1350">
        <v>0</v>
      </c>
      <c r="DX44" s="1350"/>
      <c r="DY44" s="1350"/>
      <c r="DZ44" s="1350"/>
      <c r="EA44" s="1350"/>
      <c r="EB44" s="1350">
        <v>0</v>
      </c>
      <c r="EC44" s="1350"/>
      <c r="ED44" s="1350"/>
      <c r="EE44" s="1350"/>
      <c r="EF44" s="1350">
        <v>0</v>
      </c>
      <c r="EG44" s="1350">
        <v>0</v>
      </c>
      <c r="EH44" s="1350"/>
      <c r="EI44" s="1350"/>
      <c r="EJ44" s="1350">
        <v>0</v>
      </c>
      <c r="EK44" s="1350"/>
      <c r="EL44" s="1350"/>
      <c r="EM44" s="1350">
        <v>0</v>
      </c>
      <c r="EN44" s="1350"/>
      <c r="EO44" s="1350"/>
      <c r="EP44" s="1350"/>
      <c r="EQ44" s="1350"/>
      <c r="ER44" s="1350"/>
      <c r="ES44" s="1350">
        <v>26710516.40449892</v>
      </c>
      <c r="ET44" s="1350">
        <v>52181627.580000035</v>
      </c>
      <c r="EU44" s="1350">
        <v>5024796.4000000004</v>
      </c>
      <c r="EV44" s="1350">
        <v>47156831.180000037</v>
      </c>
      <c r="EW44" s="1350">
        <v>0</v>
      </c>
      <c r="EX44" s="1350"/>
      <c r="EY44" s="1350"/>
      <c r="EZ44" s="1350">
        <v>-25935440.874000005</v>
      </c>
      <c r="FA44" s="1350"/>
      <c r="FB44" s="1350"/>
      <c r="FC44" s="1350">
        <v>-25935440.874000005</v>
      </c>
      <c r="FD44" s="1350">
        <v>464329.69849888864</v>
      </c>
      <c r="FE44" s="1350"/>
      <c r="FF44" s="1350">
        <v>49081738.253777795</v>
      </c>
      <c r="FG44" s="1350"/>
      <c r="FH44" s="1350"/>
      <c r="FI44" s="1350"/>
      <c r="FJ44" s="1350"/>
      <c r="FK44" s="1350"/>
      <c r="FL44" s="1350">
        <v>75893138.658276677</v>
      </c>
    </row>
    <row r="45" spans="1:169" s="1354" customFormat="1">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row>
    <row r="46" spans="1:169" s="1354" customFormat="1">
      <c r="B46" s="1347">
        <v>43101</v>
      </c>
      <c r="C46" s="1350">
        <v>-0.13999999314546585</v>
      </c>
      <c r="D46" s="1350">
        <v>-0.13999999314546585</v>
      </c>
      <c r="E46" s="1350">
        <v>-5.4449712840284881E-2</v>
      </c>
      <c r="F46" s="1350">
        <v>-8.5550280305180984E-2</v>
      </c>
      <c r="G46" s="1350"/>
      <c r="H46" s="1350"/>
      <c r="I46" s="1350"/>
      <c r="J46" s="1350"/>
      <c r="K46" s="1350"/>
      <c r="L46" s="1350"/>
      <c r="M46" s="1350"/>
      <c r="N46" s="1350"/>
      <c r="O46" s="1350"/>
      <c r="P46" s="1350"/>
      <c r="Q46" s="1350">
        <v>0</v>
      </c>
      <c r="R46" s="1350">
        <v>0</v>
      </c>
      <c r="S46" s="1350">
        <v>0</v>
      </c>
      <c r="T46" s="1350"/>
      <c r="U46" s="1350"/>
      <c r="V46" s="1350"/>
      <c r="W46" s="1350">
        <v>0</v>
      </c>
      <c r="X46" s="1350"/>
      <c r="Y46" s="1350"/>
      <c r="Z46" s="1350"/>
      <c r="AA46" s="1350">
        <v>0</v>
      </c>
      <c r="AB46" s="1350"/>
      <c r="AC46" s="1350"/>
      <c r="AD46" s="1350"/>
      <c r="AE46" s="1350">
        <v>0</v>
      </c>
      <c r="AF46" s="1350"/>
      <c r="AG46" s="1350"/>
      <c r="AH46" s="1350"/>
      <c r="AI46" s="1350">
        <v>0</v>
      </c>
      <c r="AJ46" s="1350"/>
      <c r="AK46" s="1350"/>
      <c r="AL46" s="1350"/>
      <c r="AM46" s="1350">
        <v>0</v>
      </c>
      <c r="AN46" s="1350"/>
      <c r="AO46" s="1350"/>
      <c r="AP46" s="1350"/>
      <c r="AQ46" s="1350">
        <v>0</v>
      </c>
      <c r="AR46" s="1350"/>
      <c r="AS46" s="1350"/>
      <c r="AT46" s="1350"/>
      <c r="AU46" s="1350">
        <v>0</v>
      </c>
      <c r="AV46" s="1350"/>
      <c r="AW46" s="1350"/>
      <c r="AX46" s="1350"/>
      <c r="AY46" s="1350">
        <v>0</v>
      </c>
      <c r="AZ46" s="1350"/>
      <c r="BA46" s="1350"/>
      <c r="BB46" s="1350"/>
      <c r="BC46" s="1350">
        <v>0</v>
      </c>
      <c r="BD46" s="1350"/>
      <c r="BE46" s="1350"/>
      <c r="BF46" s="1350"/>
      <c r="BG46" s="1350">
        <v>0</v>
      </c>
      <c r="BH46" s="1350"/>
      <c r="BI46" s="1350"/>
      <c r="BJ46" s="1350"/>
      <c r="BK46" s="1350"/>
      <c r="BL46" s="1350">
        <v>0</v>
      </c>
      <c r="BM46" s="1350">
        <v>0</v>
      </c>
      <c r="BN46" s="1350"/>
      <c r="BO46" s="1350">
        <v>0</v>
      </c>
      <c r="BP46" s="1350"/>
      <c r="BQ46" s="1350"/>
      <c r="BR46" s="1350"/>
      <c r="BS46" s="1350"/>
      <c r="BT46" s="1350">
        <v>0</v>
      </c>
      <c r="BU46" s="1350"/>
      <c r="BV46" s="1350">
        <v>0</v>
      </c>
      <c r="BW46" s="1350"/>
      <c r="BX46" s="1350"/>
      <c r="BY46" s="1350"/>
      <c r="BZ46" s="1350"/>
      <c r="CA46" s="1350">
        <v>0</v>
      </c>
      <c r="CB46" s="1350"/>
      <c r="CC46" s="1350">
        <v>0</v>
      </c>
      <c r="CD46" s="1350"/>
      <c r="CE46" s="1350"/>
      <c r="CF46" s="1350"/>
      <c r="CG46" s="1350"/>
      <c r="CH46" s="1350"/>
      <c r="CI46" s="1350">
        <v>0</v>
      </c>
      <c r="CJ46" s="1350"/>
      <c r="CK46" s="1350"/>
      <c r="CL46" s="1350"/>
      <c r="CM46" s="1350"/>
      <c r="CN46" s="1350"/>
      <c r="CO46" s="1350">
        <v>0</v>
      </c>
      <c r="CP46" s="1350"/>
      <c r="CQ46" s="1350"/>
      <c r="CR46" s="1350"/>
      <c r="CS46" s="1350"/>
      <c r="CT46" s="1350">
        <v>0</v>
      </c>
      <c r="CU46" s="1350">
        <v>0</v>
      </c>
      <c r="CV46" s="1350"/>
      <c r="CW46" s="1350"/>
      <c r="CX46" s="1350">
        <v>0</v>
      </c>
      <c r="CY46" s="1350"/>
      <c r="CZ46" s="1350"/>
      <c r="DA46" s="1350">
        <v>0</v>
      </c>
      <c r="DB46" s="1350"/>
      <c r="DC46" s="1350"/>
      <c r="DD46" s="1350"/>
      <c r="DE46" s="1350">
        <v>0</v>
      </c>
      <c r="DF46" s="1350">
        <v>0</v>
      </c>
      <c r="DG46" s="1350"/>
      <c r="DH46" s="1350"/>
      <c r="DI46" s="1350">
        <v>0</v>
      </c>
      <c r="DJ46" s="1350"/>
      <c r="DK46" s="1350"/>
      <c r="DL46" s="1350">
        <v>0</v>
      </c>
      <c r="DM46" s="1350"/>
      <c r="DN46" s="1350"/>
      <c r="DO46" s="1350"/>
      <c r="DP46" s="1350"/>
      <c r="DQ46" s="1350"/>
      <c r="DR46" s="1350">
        <v>0</v>
      </c>
      <c r="DS46" s="1350"/>
      <c r="DT46" s="1350">
        <v>0</v>
      </c>
      <c r="DU46" s="1350"/>
      <c r="DV46" s="1350"/>
      <c r="DW46" s="1350">
        <v>0</v>
      </c>
      <c r="DX46" s="1350"/>
      <c r="DY46" s="1350"/>
      <c r="DZ46" s="1350"/>
      <c r="EA46" s="1350"/>
      <c r="EB46" s="1350">
        <v>0</v>
      </c>
      <c r="EC46" s="1350"/>
      <c r="ED46" s="1350"/>
      <c r="EE46" s="1350"/>
      <c r="EF46" s="1350">
        <v>0</v>
      </c>
      <c r="EG46" s="1350">
        <v>0</v>
      </c>
      <c r="EH46" s="1350"/>
      <c r="EI46" s="1350"/>
      <c r="EJ46" s="1350">
        <v>0</v>
      </c>
      <c r="EK46" s="1350"/>
      <c r="EL46" s="1350"/>
      <c r="EM46" s="1350">
        <v>0</v>
      </c>
      <c r="EN46" s="1350"/>
      <c r="EO46" s="1350"/>
      <c r="EP46" s="1350"/>
      <c r="EQ46" s="1350"/>
      <c r="ER46" s="1350"/>
      <c r="ES46" s="1350">
        <v>26846949.17558166</v>
      </c>
      <c r="ET46" s="1350">
        <v>86808326</v>
      </c>
      <c r="EU46" s="1350">
        <v>5024796.4000000004</v>
      </c>
      <c r="EV46" s="1350">
        <v>81783529.599999994</v>
      </c>
      <c r="EW46" s="1350">
        <v>0</v>
      </c>
      <c r="EX46" s="1350"/>
      <c r="EY46" s="1350"/>
      <c r="EZ46" s="1350">
        <v>-61009677.874000005</v>
      </c>
      <c r="FA46" s="1350"/>
      <c r="FB46" s="1350"/>
      <c r="FC46" s="1350">
        <v>-61009677.874000005</v>
      </c>
      <c r="FD46" s="1350">
        <v>1048301.0495816671</v>
      </c>
      <c r="FE46" s="1360"/>
      <c r="FF46" s="1360">
        <v>48001276.713777788</v>
      </c>
      <c r="FG46" s="1360"/>
      <c r="FH46" s="1360"/>
      <c r="FI46" s="1360"/>
      <c r="FJ46" s="1360"/>
      <c r="FK46" s="1360"/>
      <c r="FL46" s="1360">
        <v>74848225.749359459</v>
      </c>
      <c r="FM46" s="1354">
        <v>0</v>
      </c>
    </row>
    <row r="47" spans="1:169" s="1354" customFormat="1">
      <c r="B47" s="1347">
        <v>43132</v>
      </c>
      <c r="C47" s="1350">
        <v>0</v>
      </c>
      <c r="D47" s="1350">
        <v>0</v>
      </c>
      <c r="E47" s="1350">
        <v>0</v>
      </c>
      <c r="F47" s="1350">
        <v>0</v>
      </c>
      <c r="G47" s="1350"/>
      <c r="H47" s="1350"/>
      <c r="I47" s="1350"/>
      <c r="J47" s="1350"/>
      <c r="K47" s="1350"/>
      <c r="L47" s="1350"/>
      <c r="M47" s="1350"/>
      <c r="N47" s="1350"/>
      <c r="O47" s="1350"/>
      <c r="P47" s="1350"/>
      <c r="Q47" s="1350">
        <v>0</v>
      </c>
      <c r="R47" s="1350">
        <v>0</v>
      </c>
      <c r="S47" s="1350">
        <v>0</v>
      </c>
      <c r="T47" s="1350"/>
      <c r="U47" s="1350"/>
      <c r="V47" s="1350"/>
      <c r="W47" s="1350">
        <v>0</v>
      </c>
      <c r="X47" s="1350"/>
      <c r="Y47" s="1350"/>
      <c r="Z47" s="1350"/>
      <c r="AA47" s="1350">
        <v>0</v>
      </c>
      <c r="AB47" s="1350"/>
      <c r="AC47" s="1350"/>
      <c r="AD47" s="1350"/>
      <c r="AE47" s="1350">
        <v>0</v>
      </c>
      <c r="AF47" s="1350"/>
      <c r="AG47" s="1350"/>
      <c r="AH47" s="1350"/>
      <c r="AI47" s="1350">
        <v>0</v>
      </c>
      <c r="AJ47" s="1350"/>
      <c r="AK47" s="1350"/>
      <c r="AL47" s="1350"/>
      <c r="AM47" s="1350">
        <v>0</v>
      </c>
      <c r="AN47" s="1350"/>
      <c r="AO47" s="1350"/>
      <c r="AP47" s="1350"/>
      <c r="AQ47" s="1350">
        <v>0</v>
      </c>
      <c r="AR47" s="1350"/>
      <c r="AS47" s="1350"/>
      <c r="AT47" s="1350"/>
      <c r="AU47" s="1350">
        <v>0</v>
      </c>
      <c r="AV47" s="1350"/>
      <c r="AW47" s="1350"/>
      <c r="AX47" s="1350"/>
      <c r="AY47" s="1350">
        <v>0</v>
      </c>
      <c r="AZ47" s="1350"/>
      <c r="BA47" s="1350"/>
      <c r="BB47" s="1350"/>
      <c r="BC47" s="1350">
        <v>0</v>
      </c>
      <c r="BD47" s="1350"/>
      <c r="BE47" s="1350"/>
      <c r="BF47" s="1350"/>
      <c r="BG47" s="1350">
        <v>0</v>
      </c>
      <c r="BH47" s="1350"/>
      <c r="BI47" s="1350"/>
      <c r="BJ47" s="1350"/>
      <c r="BK47" s="1350"/>
      <c r="BL47" s="1350">
        <v>0</v>
      </c>
      <c r="BM47" s="1350">
        <v>0</v>
      </c>
      <c r="BN47" s="1350"/>
      <c r="BO47" s="1350">
        <v>0</v>
      </c>
      <c r="BP47" s="1350"/>
      <c r="BQ47" s="1350"/>
      <c r="BR47" s="1350"/>
      <c r="BS47" s="1350"/>
      <c r="BT47" s="1350">
        <v>0</v>
      </c>
      <c r="BU47" s="1350"/>
      <c r="BV47" s="1350">
        <v>0</v>
      </c>
      <c r="BW47" s="1350"/>
      <c r="BX47" s="1350"/>
      <c r="BY47" s="1350"/>
      <c r="BZ47" s="1350"/>
      <c r="CA47" s="1350">
        <v>0</v>
      </c>
      <c r="CB47" s="1350"/>
      <c r="CC47" s="1350">
        <v>0</v>
      </c>
      <c r="CD47" s="1350"/>
      <c r="CE47" s="1350"/>
      <c r="CF47" s="1350"/>
      <c r="CG47" s="1350"/>
      <c r="CH47" s="1350"/>
      <c r="CI47" s="1350">
        <v>0</v>
      </c>
      <c r="CJ47" s="1350"/>
      <c r="CK47" s="1350"/>
      <c r="CL47" s="1350"/>
      <c r="CM47" s="1350"/>
      <c r="CN47" s="1350"/>
      <c r="CO47" s="1350">
        <v>0</v>
      </c>
      <c r="CP47" s="1350"/>
      <c r="CQ47" s="1350"/>
      <c r="CR47" s="1350"/>
      <c r="CS47" s="1350"/>
      <c r="CT47" s="1350">
        <v>0</v>
      </c>
      <c r="CU47" s="1350">
        <v>0</v>
      </c>
      <c r="CV47" s="1350"/>
      <c r="CW47" s="1350"/>
      <c r="CX47" s="1350">
        <v>0</v>
      </c>
      <c r="CY47" s="1350"/>
      <c r="CZ47" s="1350"/>
      <c r="DA47" s="1350">
        <v>0</v>
      </c>
      <c r="DB47" s="1350"/>
      <c r="DC47" s="1350"/>
      <c r="DD47" s="1350"/>
      <c r="DE47" s="1350">
        <v>0</v>
      </c>
      <c r="DF47" s="1350">
        <v>0</v>
      </c>
      <c r="DG47" s="1350"/>
      <c r="DH47" s="1350"/>
      <c r="DI47" s="1350">
        <v>0</v>
      </c>
      <c r="DJ47" s="1350"/>
      <c r="DK47" s="1350"/>
      <c r="DL47" s="1350">
        <v>0</v>
      </c>
      <c r="DM47" s="1350"/>
      <c r="DN47" s="1350"/>
      <c r="DO47" s="1350"/>
      <c r="DP47" s="1350"/>
      <c r="DQ47" s="1350"/>
      <c r="DR47" s="1350">
        <v>0</v>
      </c>
      <c r="DS47" s="1350"/>
      <c r="DT47" s="1350">
        <v>0</v>
      </c>
      <c r="DU47" s="1350"/>
      <c r="DV47" s="1350"/>
      <c r="DW47" s="1350">
        <v>0</v>
      </c>
      <c r="DX47" s="1350"/>
      <c r="DY47" s="1350"/>
      <c r="DZ47" s="1350"/>
      <c r="EA47" s="1350"/>
      <c r="EB47" s="1350">
        <v>0</v>
      </c>
      <c r="EC47" s="1350"/>
      <c r="ED47" s="1350"/>
      <c r="EE47" s="1350"/>
      <c r="EF47" s="1350">
        <v>0</v>
      </c>
      <c r="EG47" s="1350">
        <v>0</v>
      </c>
      <c r="EH47" s="1350"/>
      <c r="EI47" s="1350"/>
      <c r="EJ47" s="1350">
        <v>0</v>
      </c>
      <c r="EK47" s="1350"/>
      <c r="EL47" s="1350"/>
      <c r="EM47" s="1350">
        <v>0</v>
      </c>
      <c r="EN47" s="1350"/>
      <c r="EO47" s="1350"/>
      <c r="EP47" s="1350"/>
      <c r="EQ47" s="1350"/>
      <c r="ER47" s="1350"/>
      <c r="ES47" s="1350">
        <v>27037432.654524989</v>
      </c>
      <c r="ET47" s="1350">
        <v>52181627.999999993</v>
      </c>
      <c r="EU47" s="1350">
        <v>5024796.4000000004</v>
      </c>
      <c r="EV47" s="1350">
        <v>47156831.599999994</v>
      </c>
      <c r="EW47" s="1350">
        <v>0</v>
      </c>
      <c r="EX47" s="1350"/>
      <c r="EY47" s="1350"/>
      <c r="EZ47" s="1350">
        <v>-26382979.874000005</v>
      </c>
      <c r="FA47" s="1350"/>
      <c r="FB47" s="1350"/>
      <c r="FC47" s="1350">
        <v>-26382979.874000005</v>
      </c>
      <c r="FD47" s="1350">
        <v>1238784.5285250035</v>
      </c>
      <c r="FE47" s="1360"/>
      <c r="FF47" s="1360">
        <v>48001276.094834469</v>
      </c>
      <c r="FG47" s="1360"/>
      <c r="FH47" s="1360"/>
      <c r="FI47" s="1360"/>
      <c r="FJ47" s="1360"/>
      <c r="FK47" s="1360"/>
      <c r="FL47" s="1360">
        <v>75038708.749359459</v>
      </c>
      <c r="FM47" s="1354">
        <v>0</v>
      </c>
    </row>
    <row r="48" spans="1:169" s="1354" customFormat="1">
      <c r="B48" s="1347">
        <v>43160</v>
      </c>
      <c r="C48" s="1360">
        <v>0</v>
      </c>
      <c r="D48" s="1360">
        <v>0</v>
      </c>
      <c r="E48" s="1360">
        <v>0</v>
      </c>
      <c r="F48" s="1360">
        <v>0</v>
      </c>
      <c r="G48" s="1360"/>
      <c r="H48" s="1360"/>
      <c r="I48" s="1360"/>
      <c r="J48" s="1360"/>
      <c r="K48" s="1360"/>
      <c r="L48" s="1360"/>
      <c r="M48" s="1360"/>
      <c r="N48" s="1360"/>
      <c r="O48" s="1360"/>
      <c r="P48" s="1360"/>
      <c r="Q48" s="1360">
        <v>0</v>
      </c>
      <c r="R48" s="1360">
        <v>0</v>
      </c>
      <c r="S48" s="1360">
        <v>0</v>
      </c>
      <c r="T48" s="1360"/>
      <c r="U48" s="1360"/>
      <c r="V48" s="1360"/>
      <c r="W48" s="1360">
        <v>0</v>
      </c>
      <c r="X48" s="1360"/>
      <c r="Y48" s="1360"/>
      <c r="Z48" s="1360"/>
      <c r="AA48" s="1360">
        <v>0</v>
      </c>
      <c r="AB48" s="1360"/>
      <c r="AC48" s="1360"/>
      <c r="AD48" s="1360"/>
      <c r="AE48" s="1360">
        <v>0</v>
      </c>
      <c r="AF48" s="1360"/>
      <c r="AG48" s="1360"/>
      <c r="AH48" s="1360"/>
      <c r="AI48" s="1360">
        <v>0</v>
      </c>
      <c r="AJ48" s="1360"/>
      <c r="AK48" s="1360"/>
      <c r="AL48" s="1360"/>
      <c r="AM48" s="1360">
        <v>0</v>
      </c>
      <c r="AN48" s="1360"/>
      <c r="AO48" s="1360"/>
      <c r="AP48" s="1360"/>
      <c r="AQ48" s="1360">
        <v>0</v>
      </c>
      <c r="AR48" s="1360"/>
      <c r="AS48" s="1360"/>
      <c r="AT48" s="1360"/>
      <c r="AU48" s="1360">
        <v>0</v>
      </c>
      <c r="AV48" s="1360"/>
      <c r="AW48" s="1360"/>
      <c r="AX48" s="1360"/>
      <c r="AY48" s="1360">
        <v>0</v>
      </c>
      <c r="AZ48" s="1360"/>
      <c r="BA48" s="1360"/>
      <c r="BB48" s="1360"/>
      <c r="BC48" s="1360">
        <v>0</v>
      </c>
      <c r="BD48" s="1360"/>
      <c r="BE48" s="1360"/>
      <c r="BF48" s="1360"/>
      <c r="BG48" s="1360">
        <v>0</v>
      </c>
      <c r="BH48" s="1360"/>
      <c r="BI48" s="1360"/>
      <c r="BJ48" s="1360"/>
      <c r="BK48" s="1360"/>
      <c r="BL48" s="1360">
        <v>0</v>
      </c>
      <c r="BM48" s="1360">
        <v>0</v>
      </c>
      <c r="BN48" s="1360"/>
      <c r="BO48" s="1360">
        <v>0</v>
      </c>
      <c r="BP48" s="1360"/>
      <c r="BQ48" s="1360"/>
      <c r="BR48" s="1360"/>
      <c r="BS48" s="1360"/>
      <c r="BT48" s="1360">
        <v>0</v>
      </c>
      <c r="BU48" s="1360"/>
      <c r="BV48" s="1360">
        <v>0</v>
      </c>
      <c r="BW48" s="1360"/>
      <c r="BX48" s="1360"/>
      <c r="BY48" s="1360"/>
      <c r="BZ48" s="1360"/>
      <c r="CA48" s="1360">
        <v>0</v>
      </c>
      <c r="CB48" s="1360"/>
      <c r="CC48" s="1360">
        <v>0</v>
      </c>
      <c r="CD48" s="1360"/>
      <c r="CE48" s="1360"/>
      <c r="CF48" s="1360"/>
      <c r="CG48" s="1360"/>
      <c r="CH48" s="1360"/>
      <c r="CI48" s="1360">
        <v>0</v>
      </c>
      <c r="CJ48" s="1360"/>
      <c r="CK48" s="1360"/>
      <c r="CL48" s="1360"/>
      <c r="CM48" s="1360"/>
      <c r="CN48" s="1360"/>
      <c r="CO48" s="1360">
        <v>0</v>
      </c>
      <c r="CP48" s="1360"/>
      <c r="CQ48" s="1360"/>
      <c r="CR48" s="1360"/>
      <c r="CS48" s="1360"/>
      <c r="CT48" s="1360">
        <v>0</v>
      </c>
      <c r="CU48" s="1360">
        <v>0</v>
      </c>
      <c r="CV48" s="1360"/>
      <c r="CW48" s="1360"/>
      <c r="CX48" s="1360">
        <v>0</v>
      </c>
      <c r="CY48" s="1360"/>
      <c r="CZ48" s="1360"/>
      <c r="DA48" s="1360">
        <v>0</v>
      </c>
      <c r="DB48" s="1360"/>
      <c r="DC48" s="1360"/>
      <c r="DD48" s="1360"/>
      <c r="DE48" s="1360">
        <v>0</v>
      </c>
      <c r="DF48" s="1360">
        <v>0</v>
      </c>
      <c r="DG48" s="1360"/>
      <c r="DH48" s="1360"/>
      <c r="DI48" s="1360">
        <v>0</v>
      </c>
      <c r="DJ48" s="1360"/>
      <c r="DK48" s="1360"/>
      <c r="DL48" s="1360">
        <v>0</v>
      </c>
      <c r="DM48" s="1360"/>
      <c r="DN48" s="1360"/>
      <c r="DO48" s="1360"/>
      <c r="DP48" s="1360"/>
      <c r="DQ48" s="1360"/>
      <c r="DR48" s="1360">
        <v>0</v>
      </c>
      <c r="DS48" s="1360"/>
      <c r="DT48" s="1360">
        <v>0</v>
      </c>
      <c r="DU48" s="1360"/>
      <c r="DV48" s="1360"/>
      <c r="DW48" s="1360">
        <v>0</v>
      </c>
      <c r="DX48" s="1360"/>
      <c r="DY48" s="1360"/>
      <c r="DZ48" s="1360"/>
      <c r="EA48" s="1360"/>
      <c r="EB48" s="1360">
        <v>0</v>
      </c>
      <c r="EC48" s="1360"/>
      <c r="ED48" s="1360"/>
      <c r="EE48" s="1360"/>
      <c r="EF48" s="1360">
        <v>0</v>
      </c>
      <c r="EG48" s="1360">
        <v>0</v>
      </c>
      <c r="EH48" s="1360"/>
      <c r="EI48" s="1360"/>
      <c r="EJ48" s="1360">
        <v>0</v>
      </c>
      <c r="EK48" s="1360"/>
      <c r="EL48" s="1360"/>
      <c r="EM48" s="1360">
        <v>0</v>
      </c>
      <c r="EN48" s="1360"/>
      <c r="EO48" s="1360"/>
      <c r="EP48" s="1360"/>
      <c r="EQ48" s="1360"/>
      <c r="ER48" s="1360"/>
      <c r="ES48" s="1360">
        <v>26927517.523636099</v>
      </c>
      <c r="ET48" s="1360">
        <v>52181627.999999993</v>
      </c>
      <c r="EU48" s="1360">
        <v>5024796.4000000004</v>
      </c>
      <c r="EV48" s="1360">
        <v>47156831.599999994</v>
      </c>
      <c r="EW48" s="1360">
        <v>0</v>
      </c>
      <c r="EX48" s="1360"/>
      <c r="EY48" s="1360"/>
      <c r="EZ48" s="1360">
        <v>-26382979.874000005</v>
      </c>
      <c r="FA48" s="1360"/>
      <c r="FB48" s="1360"/>
      <c r="FC48" s="1360">
        <v>-26382979.874000005</v>
      </c>
      <c r="FD48" s="1360">
        <v>1128869.3976361107</v>
      </c>
      <c r="FE48" s="1360"/>
      <c r="FF48" s="1360">
        <v>48001276.015723355</v>
      </c>
      <c r="FG48" s="1360"/>
      <c r="FH48" s="1360"/>
      <c r="FI48" s="1360"/>
      <c r="FJ48" s="1360"/>
      <c r="FK48" s="1360"/>
      <c r="FL48" s="1360">
        <v>74928793.53935945</v>
      </c>
      <c r="FM48" s="1354">
        <v>0</v>
      </c>
    </row>
    <row r="49" spans="2:169" s="1354" customFormat="1">
      <c r="B49" s="1347">
        <v>43191</v>
      </c>
      <c r="C49" s="1360">
        <v>0</v>
      </c>
      <c r="D49" s="1360">
        <v>0</v>
      </c>
      <c r="E49" s="1360">
        <v>0</v>
      </c>
      <c r="F49" s="1360">
        <v>0</v>
      </c>
      <c r="G49" s="1360"/>
      <c r="H49" s="1360"/>
      <c r="I49" s="1360"/>
      <c r="J49" s="1360"/>
      <c r="K49" s="1360"/>
      <c r="L49" s="1360"/>
      <c r="M49" s="1360"/>
      <c r="N49" s="1360"/>
      <c r="O49" s="1360"/>
      <c r="P49" s="1360"/>
      <c r="Q49" s="1360">
        <v>0</v>
      </c>
      <c r="R49" s="1360">
        <v>0</v>
      </c>
      <c r="S49" s="1360">
        <v>0</v>
      </c>
      <c r="T49" s="1360"/>
      <c r="U49" s="1360"/>
      <c r="V49" s="1360"/>
      <c r="W49" s="1360">
        <v>0</v>
      </c>
      <c r="X49" s="1360"/>
      <c r="Y49" s="1360"/>
      <c r="Z49" s="1360"/>
      <c r="AA49" s="1360">
        <v>0</v>
      </c>
      <c r="AB49" s="1360"/>
      <c r="AC49" s="1360"/>
      <c r="AD49" s="1360"/>
      <c r="AE49" s="1360">
        <v>0</v>
      </c>
      <c r="AF49" s="1360"/>
      <c r="AG49" s="1360"/>
      <c r="AH49" s="1360"/>
      <c r="AI49" s="1360">
        <v>0</v>
      </c>
      <c r="AJ49" s="1360"/>
      <c r="AK49" s="1360"/>
      <c r="AL49" s="1360"/>
      <c r="AM49" s="1360">
        <v>0</v>
      </c>
      <c r="AN49" s="1360"/>
      <c r="AO49" s="1360"/>
      <c r="AP49" s="1360"/>
      <c r="AQ49" s="1360">
        <v>0</v>
      </c>
      <c r="AR49" s="1360"/>
      <c r="AS49" s="1360"/>
      <c r="AT49" s="1360"/>
      <c r="AU49" s="1360">
        <v>0</v>
      </c>
      <c r="AV49" s="1360"/>
      <c r="AW49" s="1360"/>
      <c r="AX49" s="1360"/>
      <c r="AY49" s="1360">
        <v>0</v>
      </c>
      <c r="AZ49" s="1360"/>
      <c r="BA49" s="1360"/>
      <c r="BB49" s="1360"/>
      <c r="BC49" s="1360">
        <v>0</v>
      </c>
      <c r="BD49" s="1360"/>
      <c r="BE49" s="1360"/>
      <c r="BF49" s="1360"/>
      <c r="BG49" s="1360">
        <v>0</v>
      </c>
      <c r="BH49" s="1360"/>
      <c r="BI49" s="1360"/>
      <c r="BJ49" s="1360"/>
      <c r="BK49" s="1360"/>
      <c r="BL49" s="1360">
        <v>0</v>
      </c>
      <c r="BM49" s="1360">
        <v>0</v>
      </c>
      <c r="BN49" s="1360"/>
      <c r="BO49" s="1360">
        <v>0</v>
      </c>
      <c r="BP49" s="1360"/>
      <c r="BQ49" s="1360"/>
      <c r="BR49" s="1360"/>
      <c r="BS49" s="1360"/>
      <c r="BT49" s="1360">
        <v>0</v>
      </c>
      <c r="BU49" s="1360"/>
      <c r="BV49" s="1360">
        <v>0</v>
      </c>
      <c r="BW49" s="1360"/>
      <c r="BX49" s="1360"/>
      <c r="BY49" s="1360"/>
      <c r="BZ49" s="1360"/>
      <c r="CA49" s="1360">
        <v>0</v>
      </c>
      <c r="CB49" s="1360"/>
      <c r="CC49" s="1360">
        <v>0</v>
      </c>
      <c r="CD49" s="1360"/>
      <c r="CE49" s="1360"/>
      <c r="CF49" s="1360"/>
      <c r="CG49" s="1360"/>
      <c r="CH49" s="1360"/>
      <c r="CI49" s="1360">
        <v>0</v>
      </c>
      <c r="CJ49" s="1360"/>
      <c r="CK49" s="1360"/>
      <c r="CL49" s="1360"/>
      <c r="CM49" s="1360"/>
      <c r="CN49" s="1360"/>
      <c r="CO49" s="1360">
        <v>0</v>
      </c>
      <c r="CP49" s="1360"/>
      <c r="CQ49" s="1360"/>
      <c r="CR49" s="1360"/>
      <c r="CS49" s="1360"/>
      <c r="CT49" s="1360">
        <v>0</v>
      </c>
      <c r="CU49" s="1360">
        <v>0</v>
      </c>
      <c r="CV49" s="1360"/>
      <c r="CW49" s="1360"/>
      <c r="CX49" s="1360">
        <v>0</v>
      </c>
      <c r="CY49" s="1360"/>
      <c r="CZ49" s="1360"/>
      <c r="DA49" s="1360">
        <v>0</v>
      </c>
      <c r="DB49" s="1360"/>
      <c r="DC49" s="1360"/>
      <c r="DD49" s="1360"/>
      <c r="DE49" s="1360">
        <v>0</v>
      </c>
      <c r="DF49" s="1360">
        <v>0</v>
      </c>
      <c r="DG49" s="1360"/>
      <c r="DH49" s="1360"/>
      <c r="DI49" s="1360">
        <v>0</v>
      </c>
      <c r="DJ49" s="1360"/>
      <c r="DK49" s="1360"/>
      <c r="DL49" s="1360">
        <v>0</v>
      </c>
      <c r="DM49" s="1360"/>
      <c r="DN49" s="1360"/>
      <c r="DO49" s="1360"/>
      <c r="DP49" s="1360"/>
      <c r="DQ49" s="1360"/>
      <c r="DR49" s="1360">
        <v>0</v>
      </c>
      <c r="DS49" s="1360"/>
      <c r="DT49" s="1360">
        <v>0</v>
      </c>
      <c r="DU49" s="1360"/>
      <c r="DV49" s="1360"/>
      <c r="DW49" s="1360">
        <v>0</v>
      </c>
      <c r="DX49" s="1360"/>
      <c r="DY49" s="1360"/>
      <c r="DZ49" s="1360"/>
      <c r="EA49" s="1360"/>
      <c r="EB49" s="1360">
        <v>0</v>
      </c>
      <c r="EC49" s="1360"/>
      <c r="ED49" s="1360"/>
      <c r="EE49" s="1360"/>
      <c r="EF49" s="1360">
        <v>0</v>
      </c>
      <c r="EG49" s="1360">
        <v>0</v>
      </c>
      <c r="EH49" s="1360"/>
      <c r="EI49" s="1360"/>
      <c r="EJ49" s="1360">
        <v>0</v>
      </c>
      <c r="EK49" s="1360"/>
      <c r="EL49" s="1360"/>
      <c r="EM49" s="1360">
        <v>0</v>
      </c>
      <c r="EN49" s="1360"/>
      <c r="EO49" s="1360"/>
      <c r="EP49" s="1360"/>
      <c r="EQ49" s="1360"/>
      <c r="ER49" s="1360"/>
      <c r="ES49" s="1360">
        <v>26960523.551690541</v>
      </c>
      <c r="ET49" s="1360">
        <v>52181627.999999993</v>
      </c>
      <c r="EU49" s="1360">
        <v>5024796.4000000004</v>
      </c>
      <c r="EV49" s="1360">
        <v>47156831.599999994</v>
      </c>
      <c r="EW49" s="1360">
        <v>0</v>
      </c>
      <c r="EX49" s="1360"/>
      <c r="EY49" s="1360"/>
      <c r="EZ49" s="1360">
        <v>-26382979.874000005</v>
      </c>
      <c r="FA49" s="1360"/>
      <c r="FB49" s="1360"/>
      <c r="FC49" s="1360">
        <v>-26382979.874000005</v>
      </c>
      <c r="FD49" s="1360">
        <v>1161875.425690555</v>
      </c>
      <c r="FE49" s="1360"/>
      <c r="FF49" s="1360">
        <v>48001276.037668906</v>
      </c>
      <c r="FG49" s="1360"/>
      <c r="FH49" s="1360"/>
      <c r="FI49" s="1360"/>
      <c r="FJ49" s="1360"/>
      <c r="FK49" s="1360"/>
      <c r="FL49" s="1360">
        <v>74961799.589359447</v>
      </c>
      <c r="FM49" s="1354">
        <v>0</v>
      </c>
    </row>
    <row r="50" spans="2:169" s="1354" customFormat="1">
      <c r="B50" s="1347">
        <v>43221</v>
      </c>
      <c r="C50" s="1350">
        <v>0</v>
      </c>
      <c r="D50" s="1350">
        <v>0</v>
      </c>
      <c r="E50" s="1350">
        <v>0</v>
      </c>
      <c r="F50" s="1350">
        <v>0</v>
      </c>
      <c r="G50" s="1350"/>
      <c r="H50" s="1350"/>
      <c r="I50" s="1350"/>
      <c r="J50" s="1350"/>
      <c r="K50" s="1350"/>
      <c r="L50" s="1350"/>
      <c r="M50" s="1350"/>
      <c r="N50" s="1350"/>
      <c r="O50" s="1350"/>
      <c r="P50" s="1350"/>
      <c r="Q50" s="1350">
        <v>0</v>
      </c>
      <c r="R50" s="1350">
        <v>0</v>
      </c>
      <c r="S50" s="1350">
        <v>0</v>
      </c>
      <c r="T50" s="1350"/>
      <c r="U50" s="1350"/>
      <c r="V50" s="1350"/>
      <c r="W50" s="1350">
        <v>0</v>
      </c>
      <c r="X50" s="1350"/>
      <c r="Y50" s="1350"/>
      <c r="Z50" s="1350"/>
      <c r="AA50" s="1350">
        <v>0</v>
      </c>
      <c r="AB50" s="1350"/>
      <c r="AC50" s="1350"/>
      <c r="AD50" s="1350"/>
      <c r="AE50" s="1350">
        <v>0</v>
      </c>
      <c r="AF50" s="1350"/>
      <c r="AG50" s="1350"/>
      <c r="AH50" s="1350"/>
      <c r="AI50" s="1350">
        <v>0</v>
      </c>
      <c r="AJ50" s="1350"/>
      <c r="AK50" s="1350"/>
      <c r="AL50" s="1350"/>
      <c r="AM50" s="1350">
        <v>0</v>
      </c>
      <c r="AN50" s="1350"/>
      <c r="AO50" s="1350"/>
      <c r="AP50" s="1350"/>
      <c r="AQ50" s="1350">
        <v>0</v>
      </c>
      <c r="AR50" s="1350"/>
      <c r="AS50" s="1350"/>
      <c r="AT50" s="1350"/>
      <c r="AU50" s="1350">
        <v>0</v>
      </c>
      <c r="AV50" s="1350"/>
      <c r="AW50" s="1350"/>
      <c r="AX50" s="1350"/>
      <c r="AY50" s="1350">
        <v>0</v>
      </c>
      <c r="AZ50" s="1350"/>
      <c r="BA50" s="1350"/>
      <c r="BB50" s="1350"/>
      <c r="BC50" s="1350">
        <v>0</v>
      </c>
      <c r="BD50" s="1350"/>
      <c r="BE50" s="1350"/>
      <c r="BF50" s="1350"/>
      <c r="BG50" s="1350">
        <v>0</v>
      </c>
      <c r="BH50" s="1350"/>
      <c r="BI50" s="1350"/>
      <c r="BJ50" s="1350"/>
      <c r="BK50" s="1350"/>
      <c r="BL50" s="1350">
        <v>0</v>
      </c>
      <c r="BM50" s="1350">
        <v>0</v>
      </c>
      <c r="BN50" s="1350"/>
      <c r="BO50" s="1350">
        <v>0</v>
      </c>
      <c r="BP50" s="1350"/>
      <c r="BQ50" s="1350"/>
      <c r="BR50" s="1350"/>
      <c r="BS50" s="1350"/>
      <c r="BT50" s="1350">
        <v>0</v>
      </c>
      <c r="BU50" s="1350"/>
      <c r="BV50" s="1350">
        <v>0</v>
      </c>
      <c r="BW50" s="1350"/>
      <c r="BX50" s="1350"/>
      <c r="BY50" s="1350"/>
      <c r="BZ50" s="1350"/>
      <c r="CA50" s="1350">
        <v>0</v>
      </c>
      <c r="CB50" s="1350"/>
      <c r="CC50" s="1350">
        <v>0</v>
      </c>
      <c r="CD50" s="1350"/>
      <c r="CE50" s="1350"/>
      <c r="CF50" s="1350"/>
      <c r="CG50" s="1350"/>
      <c r="CH50" s="1350"/>
      <c r="CI50" s="1350">
        <v>0</v>
      </c>
      <c r="CJ50" s="1350"/>
      <c r="CK50" s="1350"/>
      <c r="CL50" s="1350"/>
      <c r="CM50" s="1350"/>
      <c r="CN50" s="1350"/>
      <c r="CO50" s="1350">
        <v>0</v>
      </c>
      <c r="CP50" s="1350"/>
      <c r="CQ50" s="1350"/>
      <c r="CR50" s="1350"/>
      <c r="CS50" s="1350"/>
      <c r="CT50" s="1350">
        <v>0</v>
      </c>
      <c r="CU50" s="1350">
        <v>0</v>
      </c>
      <c r="CV50" s="1350"/>
      <c r="CW50" s="1350"/>
      <c r="CX50" s="1350">
        <v>0</v>
      </c>
      <c r="CY50" s="1350"/>
      <c r="CZ50" s="1350"/>
      <c r="DA50" s="1350">
        <v>0</v>
      </c>
      <c r="DB50" s="1350"/>
      <c r="DC50" s="1350"/>
      <c r="DD50" s="1350"/>
      <c r="DE50" s="1350">
        <v>0</v>
      </c>
      <c r="DF50" s="1350">
        <v>0</v>
      </c>
      <c r="DG50" s="1350"/>
      <c r="DH50" s="1350"/>
      <c r="DI50" s="1350">
        <v>0</v>
      </c>
      <c r="DJ50" s="1350"/>
      <c r="DK50" s="1350"/>
      <c r="DL50" s="1350">
        <v>0</v>
      </c>
      <c r="DM50" s="1350"/>
      <c r="DN50" s="1350"/>
      <c r="DO50" s="1350"/>
      <c r="DP50" s="1350"/>
      <c r="DQ50" s="1350"/>
      <c r="DR50" s="1350">
        <v>0</v>
      </c>
      <c r="DS50" s="1350"/>
      <c r="DT50" s="1350">
        <v>0</v>
      </c>
      <c r="DU50" s="1350"/>
      <c r="DV50" s="1350"/>
      <c r="DW50" s="1350">
        <v>0</v>
      </c>
      <c r="DX50" s="1350"/>
      <c r="DY50" s="1350"/>
      <c r="DZ50" s="1350"/>
      <c r="EA50" s="1350"/>
      <c r="EB50" s="1350">
        <v>0</v>
      </c>
      <c r="EC50" s="1350"/>
      <c r="ED50" s="1350"/>
      <c r="EE50" s="1350"/>
      <c r="EF50" s="1350">
        <v>0</v>
      </c>
      <c r="EG50" s="1350">
        <v>0</v>
      </c>
      <c r="EH50" s="1350"/>
      <c r="EI50" s="1350"/>
      <c r="EJ50" s="1350">
        <v>0</v>
      </c>
      <c r="EK50" s="1350"/>
      <c r="EL50" s="1350"/>
      <c r="EM50" s="1350">
        <v>0</v>
      </c>
      <c r="EN50" s="1350"/>
      <c r="EO50" s="1350"/>
      <c r="EP50" s="1350"/>
      <c r="EQ50" s="1350"/>
      <c r="ER50" s="1350"/>
      <c r="ES50" s="1350">
        <v>27041973.499744985</v>
      </c>
      <c r="ET50" s="1350">
        <v>52181627.999999993</v>
      </c>
      <c r="EU50" s="1350">
        <v>5024796.4000000004</v>
      </c>
      <c r="EV50" s="1350">
        <v>47156831.599999994</v>
      </c>
      <c r="EW50" s="1350">
        <v>0</v>
      </c>
      <c r="EX50" s="1350"/>
      <c r="EY50" s="1350"/>
      <c r="EZ50" s="1350">
        <v>-26382979.874000005</v>
      </c>
      <c r="FA50" s="1350"/>
      <c r="FB50" s="1350"/>
      <c r="FC50" s="1350">
        <v>-26382979.874000005</v>
      </c>
      <c r="FD50" s="1350">
        <v>1243325.3737449995</v>
      </c>
      <c r="FE50" s="1350"/>
      <c r="FF50" s="1350">
        <v>48001276.473503344</v>
      </c>
      <c r="FG50" s="1350"/>
      <c r="FH50" s="1350"/>
      <c r="FI50" s="1350"/>
      <c r="FJ50" s="1350"/>
      <c r="FK50" s="1350"/>
      <c r="FL50" s="1350">
        <v>75043249.973248333</v>
      </c>
      <c r="FM50" s="1350">
        <v>0</v>
      </c>
    </row>
    <row r="51" spans="2:169">
      <c r="B51" s="1347">
        <v>43252</v>
      </c>
      <c r="C51" s="1193">
        <v>0</v>
      </c>
      <c r="D51" s="1193">
        <v>0</v>
      </c>
      <c r="E51" s="1193">
        <v>0</v>
      </c>
      <c r="F51" s="1193">
        <v>0</v>
      </c>
      <c r="G51" s="1193"/>
      <c r="H51" s="1193"/>
      <c r="I51" s="1193"/>
      <c r="J51" s="1193"/>
      <c r="K51" s="1193"/>
      <c r="L51" s="1193"/>
      <c r="M51" s="1193"/>
      <c r="N51" s="1193"/>
      <c r="O51" s="1193"/>
      <c r="P51" s="1193"/>
      <c r="Q51" s="1193">
        <v>0</v>
      </c>
      <c r="R51" s="1193">
        <v>0</v>
      </c>
      <c r="S51" s="1193">
        <v>0</v>
      </c>
      <c r="T51" s="1193"/>
      <c r="U51" s="1193"/>
      <c r="V51" s="1193"/>
      <c r="W51" s="1193">
        <v>0</v>
      </c>
      <c r="X51" s="1193"/>
      <c r="Y51" s="1193"/>
      <c r="Z51" s="1193"/>
      <c r="AA51" s="1193">
        <v>0</v>
      </c>
      <c r="AB51" s="1193"/>
      <c r="AC51" s="1193"/>
      <c r="AD51" s="1193"/>
      <c r="AE51" s="1193">
        <v>0</v>
      </c>
      <c r="AF51" s="1193"/>
      <c r="AG51" s="1193"/>
      <c r="AH51" s="1193"/>
      <c r="AI51" s="1193">
        <v>0</v>
      </c>
      <c r="AJ51" s="1193"/>
      <c r="AK51" s="1193"/>
      <c r="AL51" s="1193"/>
      <c r="AM51" s="1193">
        <v>0</v>
      </c>
      <c r="AN51" s="1193"/>
      <c r="AO51" s="1193"/>
      <c r="AP51" s="1193"/>
      <c r="AQ51" s="1193">
        <v>0</v>
      </c>
      <c r="AR51" s="1193"/>
      <c r="AS51" s="1193"/>
      <c r="AT51" s="1193"/>
      <c r="AU51" s="1193">
        <v>0</v>
      </c>
      <c r="AV51" s="1193"/>
      <c r="AW51" s="1193"/>
      <c r="AX51" s="1193"/>
      <c r="AY51" s="1193">
        <v>0</v>
      </c>
      <c r="AZ51" s="1193"/>
      <c r="BA51" s="1193"/>
      <c r="BB51" s="1193"/>
      <c r="BC51" s="1193">
        <v>0</v>
      </c>
      <c r="BD51" s="1193"/>
      <c r="BE51" s="1193"/>
      <c r="BF51" s="1193"/>
      <c r="BG51" s="1193">
        <v>0</v>
      </c>
      <c r="BH51" s="1193"/>
      <c r="BI51" s="1193"/>
      <c r="BJ51" s="1193"/>
      <c r="BK51" s="1193"/>
      <c r="BL51" s="1193">
        <v>0</v>
      </c>
      <c r="BM51" s="1193">
        <v>0</v>
      </c>
      <c r="BN51" s="1193"/>
      <c r="BO51" s="1193">
        <v>0</v>
      </c>
      <c r="BP51" s="1193"/>
      <c r="BQ51" s="1193"/>
      <c r="BR51" s="1193"/>
      <c r="BS51" s="1193"/>
      <c r="BT51" s="1193">
        <v>0</v>
      </c>
      <c r="BU51" s="1193"/>
      <c r="BV51" s="1193">
        <v>0</v>
      </c>
      <c r="BW51" s="1193"/>
      <c r="BX51" s="1193"/>
      <c r="BY51" s="1193"/>
      <c r="BZ51" s="1193"/>
      <c r="CA51" s="1193">
        <v>0</v>
      </c>
      <c r="CB51" s="1193"/>
      <c r="CC51" s="1193">
        <v>0</v>
      </c>
      <c r="CD51" s="1193"/>
      <c r="CE51" s="1193"/>
      <c r="CF51" s="1193"/>
      <c r="CG51" s="1193"/>
      <c r="CH51" s="1193"/>
      <c r="CI51" s="1193">
        <v>0</v>
      </c>
      <c r="CJ51" s="1193"/>
      <c r="CK51" s="1193"/>
      <c r="CL51" s="1193"/>
      <c r="CM51" s="1193"/>
      <c r="CN51" s="1193"/>
      <c r="CO51" s="1193">
        <v>0</v>
      </c>
      <c r="CP51" s="1193"/>
      <c r="CQ51" s="1193"/>
      <c r="CR51" s="1193"/>
      <c r="CS51" s="1193"/>
      <c r="CT51" s="1193">
        <v>0</v>
      </c>
      <c r="CU51" s="1193">
        <v>0</v>
      </c>
      <c r="CV51" s="1193"/>
      <c r="CW51" s="1193"/>
      <c r="CX51" s="1193">
        <v>0</v>
      </c>
      <c r="CY51" s="1193"/>
      <c r="CZ51" s="1193"/>
      <c r="DA51" s="1193">
        <v>0</v>
      </c>
      <c r="DB51" s="1193"/>
      <c r="DC51" s="1193"/>
      <c r="DD51" s="1193"/>
      <c r="DE51" s="1193">
        <v>0</v>
      </c>
      <c r="DF51" s="1193">
        <v>0</v>
      </c>
      <c r="DG51" s="1193"/>
      <c r="DH51" s="1193"/>
      <c r="DI51" s="1193">
        <v>0</v>
      </c>
      <c r="DJ51" s="1193"/>
      <c r="DK51" s="1193"/>
      <c r="DL51" s="1193">
        <v>0</v>
      </c>
      <c r="DM51" s="1193"/>
      <c r="DN51" s="1193"/>
      <c r="DO51" s="1193"/>
      <c r="DP51" s="1193"/>
      <c r="DQ51" s="1193"/>
      <c r="DR51" s="1193">
        <v>0</v>
      </c>
      <c r="DS51" s="1193"/>
      <c r="DT51" s="1193">
        <v>0</v>
      </c>
      <c r="DU51" s="1193"/>
      <c r="DV51" s="1193"/>
      <c r="DW51" s="1193">
        <v>0</v>
      </c>
      <c r="DX51" s="1193"/>
      <c r="DY51" s="1193"/>
      <c r="DZ51" s="1193"/>
      <c r="EA51" s="1193"/>
      <c r="EB51" s="1193">
        <v>0</v>
      </c>
      <c r="EC51" s="1193"/>
      <c r="ED51" s="1193"/>
      <c r="EE51" s="1193"/>
      <c r="EF51" s="1193">
        <v>0</v>
      </c>
      <c r="EG51" s="1193">
        <v>0</v>
      </c>
      <c r="EH51" s="1193"/>
      <c r="EI51" s="1193"/>
      <c r="EJ51" s="1193">
        <v>0</v>
      </c>
      <c r="EK51" s="1193"/>
      <c r="EL51" s="1193"/>
      <c r="EM51" s="1193">
        <v>0</v>
      </c>
      <c r="EN51" s="1193"/>
      <c r="EO51" s="1193"/>
      <c r="EP51" s="1193"/>
      <c r="EQ51" s="1193"/>
      <c r="ER51" s="1193"/>
      <c r="ES51" s="1193">
        <v>27264354.789744988</v>
      </c>
      <c r="ET51" s="1193">
        <v>52181627.999999993</v>
      </c>
      <c r="EU51" s="1193">
        <v>5024796.4000000004</v>
      </c>
      <c r="EV51" s="1193">
        <v>47156831.599999994</v>
      </c>
      <c r="EW51" s="1193">
        <v>0</v>
      </c>
      <c r="EX51" s="1193"/>
      <c r="EY51" s="1193"/>
      <c r="EZ51" s="1193">
        <v>-26620206.874000005</v>
      </c>
      <c r="FA51" s="1193"/>
      <c r="FB51" s="1193"/>
      <c r="FC51" s="1193">
        <v>-26620206.874000005</v>
      </c>
      <c r="FD51" s="1193">
        <v>1702933.6637449996</v>
      </c>
      <c r="FE51" s="1193"/>
      <c r="FF51" s="1193">
        <v>46485887.173999995</v>
      </c>
      <c r="FG51" s="1193"/>
      <c r="FH51" s="1193"/>
      <c r="FI51" s="1193"/>
      <c r="FJ51" s="1193"/>
      <c r="FK51" s="1193"/>
      <c r="FL51" s="1193">
        <v>73750241.963744983</v>
      </c>
      <c r="FM51" s="1026">
        <v>-4.9665570259094238E-4</v>
      </c>
    </row>
    <row r="52" spans="2:169">
      <c r="B52" s="1347">
        <v>43282</v>
      </c>
      <c r="C52" s="1193">
        <v>0</v>
      </c>
      <c r="D52" s="1193">
        <v>0</v>
      </c>
      <c r="E52" s="1193">
        <v>0</v>
      </c>
      <c r="F52" s="1193">
        <v>0</v>
      </c>
      <c r="G52" s="1193"/>
      <c r="H52" s="1193"/>
      <c r="I52" s="1193"/>
      <c r="J52" s="1193"/>
      <c r="K52" s="1193"/>
      <c r="L52" s="1193"/>
      <c r="M52" s="1193"/>
      <c r="N52" s="1193"/>
      <c r="O52" s="1193"/>
      <c r="P52" s="1193"/>
      <c r="Q52" s="1193">
        <v>0</v>
      </c>
      <c r="R52" s="1193">
        <v>0</v>
      </c>
      <c r="S52" s="1193">
        <v>0</v>
      </c>
      <c r="T52" s="1193"/>
      <c r="U52" s="1193"/>
      <c r="V52" s="1193"/>
      <c r="W52" s="1193">
        <v>0</v>
      </c>
      <c r="X52" s="1193"/>
      <c r="Y52" s="1193"/>
      <c r="Z52" s="1193"/>
      <c r="AA52" s="1193">
        <v>0</v>
      </c>
      <c r="AB52" s="1193"/>
      <c r="AC52" s="1193"/>
      <c r="AD52" s="1193"/>
      <c r="AE52" s="1193">
        <v>0</v>
      </c>
      <c r="AF52" s="1193"/>
      <c r="AG52" s="1193"/>
      <c r="AH52" s="1193"/>
      <c r="AI52" s="1193">
        <v>0</v>
      </c>
      <c r="AJ52" s="1193"/>
      <c r="AK52" s="1193"/>
      <c r="AL52" s="1193"/>
      <c r="AM52" s="1193">
        <v>0</v>
      </c>
      <c r="AN52" s="1193"/>
      <c r="AO52" s="1193"/>
      <c r="AP52" s="1193"/>
      <c r="AQ52" s="1193">
        <v>0</v>
      </c>
      <c r="AR52" s="1193"/>
      <c r="AS52" s="1193"/>
      <c r="AT52" s="1193"/>
      <c r="AU52" s="1193">
        <v>0</v>
      </c>
      <c r="AV52" s="1193"/>
      <c r="AW52" s="1193"/>
      <c r="AX52" s="1193"/>
      <c r="AY52" s="1193">
        <v>0</v>
      </c>
      <c r="AZ52" s="1193"/>
      <c r="BA52" s="1193"/>
      <c r="BB52" s="1193"/>
      <c r="BC52" s="1193">
        <v>0</v>
      </c>
      <c r="BD52" s="1193"/>
      <c r="BE52" s="1193"/>
      <c r="BF52" s="1193"/>
      <c r="BG52" s="1193">
        <v>0</v>
      </c>
      <c r="BH52" s="1193"/>
      <c r="BI52" s="1193"/>
      <c r="BJ52" s="1193"/>
      <c r="BK52" s="1193"/>
      <c r="BL52" s="1193">
        <v>0</v>
      </c>
      <c r="BM52" s="1193">
        <v>0</v>
      </c>
      <c r="BN52" s="1193"/>
      <c r="BO52" s="1193">
        <v>0</v>
      </c>
      <c r="BP52" s="1193"/>
      <c r="BQ52" s="1193"/>
      <c r="BR52" s="1193"/>
      <c r="BS52" s="1193"/>
      <c r="BT52" s="1193">
        <v>0</v>
      </c>
      <c r="BU52" s="1193"/>
      <c r="BV52" s="1193">
        <v>0</v>
      </c>
      <c r="BW52" s="1193"/>
      <c r="BX52" s="1193"/>
      <c r="BY52" s="1193"/>
      <c r="BZ52" s="1193"/>
      <c r="CA52" s="1193">
        <v>0</v>
      </c>
      <c r="CB52" s="1193"/>
      <c r="CC52" s="1193">
        <v>0</v>
      </c>
      <c r="CD52" s="1193"/>
      <c r="CE52" s="1193"/>
      <c r="CF52" s="1193"/>
      <c r="CG52" s="1193"/>
      <c r="CH52" s="1193"/>
      <c r="CI52" s="1193">
        <v>0</v>
      </c>
      <c r="CJ52" s="1193"/>
      <c r="CK52" s="1193"/>
      <c r="CL52" s="1193"/>
      <c r="CM52" s="1193"/>
      <c r="CN52" s="1193"/>
      <c r="CO52" s="1193">
        <v>0</v>
      </c>
      <c r="CP52" s="1193"/>
      <c r="CQ52" s="1193"/>
      <c r="CR52" s="1193"/>
      <c r="CS52" s="1193"/>
      <c r="CT52" s="1193">
        <v>0</v>
      </c>
      <c r="CU52" s="1193">
        <v>0</v>
      </c>
      <c r="CV52" s="1193"/>
      <c r="CW52" s="1193"/>
      <c r="CX52" s="1193">
        <v>0</v>
      </c>
      <c r="CY52" s="1193"/>
      <c r="CZ52" s="1193"/>
      <c r="DA52" s="1193">
        <v>0</v>
      </c>
      <c r="DB52" s="1193"/>
      <c r="DC52" s="1193"/>
      <c r="DD52" s="1193"/>
      <c r="DE52" s="1193">
        <v>0</v>
      </c>
      <c r="DF52" s="1193">
        <v>0</v>
      </c>
      <c r="DG52" s="1193"/>
      <c r="DH52" s="1193"/>
      <c r="DI52" s="1193">
        <v>0</v>
      </c>
      <c r="DJ52" s="1193"/>
      <c r="DK52" s="1193"/>
      <c r="DL52" s="1193">
        <v>0</v>
      </c>
      <c r="DM52" s="1193"/>
      <c r="DN52" s="1193"/>
      <c r="DO52" s="1193"/>
      <c r="DP52" s="1193"/>
      <c r="DQ52" s="1193"/>
      <c r="DR52" s="1193">
        <v>0</v>
      </c>
      <c r="DS52" s="1193"/>
      <c r="DT52" s="1193">
        <v>0</v>
      </c>
      <c r="DU52" s="1193"/>
      <c r="DV52" s="1193"/>
      <c r="DW52" s="1193">
        <v>0</v>
      </c>
      <c r="DX52" s="1193"/>
      <c r="DY52" s="1193"/>
      <c r="DZ52" s="1193"/>
      <c r="EA52" s="1193"/>
      <c r="EB52" s="1193">
        <v>0</v>
      </c>
      <c r="EC52" s="1193"/>
      <c r="ED52" s="1193"/>
      <c r="EE52" s="1193"/>
      <c r="EF52" s="1193">
        <v>0</v>
      </c>
      <c r="EG52" s="1193">
        <v>0</v>
      </c>
      <c r="EH52" s="1193"/>
      <c r="EI52" s="1193"/>
      <c r="EJ52" s="1193">
        <v>0</v>
      </c>
      <c r="EK52" s="1193"/>
      <c r="EL52" s="1193"/>
      <c r="EM52" s="1193">
        <v>0</v>
      </c>
      <c r="EN52" s="1193"/>
      <c r="EO52" s="1193"/>
      <c r="EP52" s="1193"/>
      <c r="EQ52" s="1193"/>
      <c r="ER52" s="1193"/>
      <c r="ES52" s="1193">
        <v>27534859.999999993</v>
      </c>
      <c r="ET52" s="1193">
        <v>52181627.999999993</v>
      </c>
      <c r="EU52" s="1193">
        <v>5024796.4000000004</v>
      </c>
      <c r="EV52" s="1193">
        <v>47156831.599999994</v>
      </c>
      <c r="EW52" s="1193">
        <v>0</v>
      </c>
      <c r="EX52" s="1193"/>
      <c r="EY52" s="1193"/>
      <c r="EZ52" s="1193">
        <v>-26620207</v>
      </c>
      <c r="FA52" s="1193"/>
      <c r="FB52" s="1193"/>
      <c r="FC52" s="1193">
        <v>-26620207</v>
      </c>
      <c r="FD52" s="1193">
        <v>1973439</v>
      </c>
      <c r="FE52" s="1193"/>
      <c r="FF52" s="1193">
        <v>46464242.813248336</v>
      </c>
      <c r="FG52" s="1193"/>
      <c r="FH52" s="1193"/>
      <c r="FI52" s="1193"/>
      <c r="FJ52" s="1193"/>
      <c r="FK52" s="1193"/>
      <c r="FL52" s="1193">
        <v>73999102.813248336</v>
      </c>
      <c r="FM52" s="1026">
        <v>0</v>
      </c>
    </row>
    <row r="53" spans="2:169">
      <c r="B53" s="1347">
        <v>43313</v>
      </c>
      <c r="C53" s="1193">
        <v>0</v>
      </c>
      <c r="D53" s="1193">
        <v>0</v>
      </c>
      <c r="E53" s="1193">
        <v>0</v>
      </c>
      <c r="F53" s="1193">
        <v>0</v>
      </c>
      <c r="G53" s="1193"/>
      <c r="H53" s="1193"/>
      <c r="I53" s="1193"/>
      <c r="J53" s="1193"/>
      <c r="K53" s="1193"/>
      <c r="L53" s="1193"/>
      <c r="M53" s="1193"/>
      <c r="N53" s="1193"/>
      <c r="O53" s="1193"/>
      <c r="P53" s="1193"/>
      <c r="Q53" s="1193">
        <v>0</v>
      </c>
      <c r="R53" s="1193">
        <v>0</v>
      </c>
      <c r="S53" s="1193">
        <v>0</v>
      </c>
      <c r="T53" s="1193"/>
      <c r="U53" s="1193"/>
      <c r="V53" s="1193"/>
      <c r="W53" s="1193">
        <v>0</v>
      </c>
      <c r="X53" s="1193"/>
      <c r="Y53" s="1193"/>
      <c r="Z53" s="1193"/>
      <c r="AA53" s="1193">
        <v>0</v>
      </c>
      <c r="AB53" s="1193"/>
      <c r="AC53" s="1193"/>
      <c r="AD53" s="1193"/>
      <c r="AE53" s="1193">
        <v>0</v>
      </c>
      <c r="AF53" s="1193"/>
      <c r="AG53" s="1193"/>
      <c r="AH53" s="1193"/>
      <c r="AI53" s="1193">
        <v>0</v>
      </c>
      <c r="AJ53" s="1193"/>
      <c r="AK53" s="1193"/>
      <c r="AL53" s="1193"/>
      <c r="AM53" s="1193">
        <v>0</v>
      </c>
      <c r="AN53" s="1193"/>
      <c r="AO53" s="1193"/>
      <c r="AP53" s="1193"/>
      <c r="AQ53" s="1193">
        <v>0</v>
      </c>
      <c r="AR53" s="1193"/>
      <c r="AS53" s="1193"/>
      <c r="AT53" s="1193"/>
      <c r="AU53" s="1193">
        <v>0</v>
      </c>
      <c r="AV53" s="1193"/>
      <c r="AW53" s="1193"/>
      <c r="AX53" s="1193"/>
      <c r="AY53" s="1193">
        <v>0</v>
      </c>
      <c r="AZ53" s="1193"/>
      <c r="BA53" s="1193"/>
      <c r="BB53" s="1193"/>
      <c r="BC53" s="1193">
        <v>0</v>
      </c>
      <c r="BD53" s="1193"/>
      <c r="BE53" s="1193"/>
      <c r="BF53" s="1193"/>
      <c r="BG53" s="1193">
        <v>0</v>
      </c>
      <c r="BH53" s="1193"/>
      <c r="BI53" s="1193"/>
      <c r="BJ53" s="1193"/>
      <c r="BK53" s="1193"/>
      <c r="BL53" s="1193">
        <v>0</v>
      </c>
      <c r="BM53" s="1193">
        <v>0</v>
      </c>
      <c r="BN53" s="1193"/>
      <c r="BO53" s="1193">
        <v>0</v>
      </c>
      <c r="BP53" s="1193"/>
      <c r="BQ53" s="1193"/>
      <c r="BR53" s="1193"/>
      <c r="BS53" s="1193"/>
      <c r="BT53" s="1193">
        <v>0</v>
      </c>
      <c r="BU53" s="1193"/>
      <c r="BV53" s="1193">
        <v>0</v>
      </c>
      <c r="BW53" s="1193"/>
      <c r="BX53" s="1193"/>
      <c r="BY53" s="1193"/>
      <c r="BZ53" s="1193"/>
      <c r="CA53" s="1193">
        <v>0</v>
      </c>
      <c r="CB53" s="1193"/>
      <c r="CC53" s="1193">
        <v>0</v>
      </c>
      <c r="CD53" s="1193"/>
      <c r="CE53" s="1193"/>
      <c r="CF53" s="1193"/>
      <c r="CG53" s="1193"/>
      <c r="CH53" s="1193"/>
      <c r="CI53" s="1193">
        <v>0</v>
      </c>
      <c r="CJ53" s="1193"/>
      <c r="CK53" s="1193"/>
      <c r="CL53" s="1193"/>
      <c r="CM53" s="1193"/>
      <c r="CN53" s="1193"/>
      <c r="CO53" s="1193">
        <v>0</v>
      </c>
      <c r="CP53" s="1193"/>
      <c r="CQ53" s="1193"/>
      <c r="CR53" s="1193"/>
      <c r="CS53" s="1193"/>
      <c r="CT53" s="1193">
        <v>0</v>
      </c>
      <c r="CU53" s="1193">
        <v>0</v>
      </c>
      <c r="CV53" s="1193"/>
      <c r="CW53" s="1193"/>
      <c r="CX53" s="1193">
        <v>0</v>
      </c>
      <c r="CY53" s="1193"/>
      <c r="CZ53" s="1193"/>
      <c r="DA53" s="1193">
        <v>0</v>
      </c>
      <c r="DB53" s="1193"/>
      <c r="DC53" s="1193"/>
      <c r="DD53" s="1193"/>
      <c r="DE53" s="1193">
        <v>0</v>
      </c>
      <c r="DF53" s="1193">
        <v>0</v>
      </c>
      <c r="DG53" s="1193"/>
      <c r="DH53" s="1193"/>
      <c r="DI53" s="1193">
        <v>0</v>
      </c>
      <c r="DJ53" s="1193"/>
      <c r="DK53" s="1193"/>
      <c r="DL53" s="1193">
        <v>0</v>
      </c>
      <c r="DM53" s="1193"/>
      <c r="DN53" s="1193"/>
      <c r="DO53" s="1193"/>
      <c r="DP53" s="1193"/>
      <c r="DQ53" s="1193"/>
      <c r="DR53" s="1193">
        <v>0</v>
      </c>
      <c r="DS53" s="1193"/>
      <c r="DT53" s="1193">
        <v>0</v>
      </c>
      <c r="DU53" s="1193"/>
      <c r="DV53" s="1193"/>
      <c r="DW53" s="1193">
        <v>0</v>
      </c>
      <c r="DX53" s="1193"/>
      <c r="DY53" s="1193"/>
      <c r="DZ53" s="1193"/>
      <c r="EA53" s="1193"/>
      <c r="EB53" s="1193">
        <v>0</v>
      </c>
      <c r="EC53" s="1193"/>
      <c r="ED53" s="1193"/>
      <c r="EE53" s="1193"/>
      <c r="EF53" s="1193">
        <v>0</v>
      </c>
      <c r="EG53" s="1193">
        <v>0</v>
      </c>
      <c r="EH53" s="1193"/>
      <c r="EI53" s="1193"/>
      <c r="EJ53" s="1193">
        <v>0</v>
      </c>
      <c r="EK53" s="1193"/>
      <c r="EL53" s="1193"/>
      <c r="EM53" s="1193">
        <v>0</v>
      </c>
      <c r="EN53" s="1193"/>
      <c r="EO53" s="1193"/>
      <c r="EP53" s="1193"/>
      <c r="EQ53" s="1193"/>
      <c r="ER53" s="1193"/>
      <c r="ES53" s="1193">
        <v>27520952.999999993</v>
      </c>
      <c r="ET53" s="1193">
        <v>52181627.999999993</v>
      </c>
      <c r="EU53" s="1193">
        <v>5024796.4000000004</v>
      </c>
      <c r="EV53" s="1193">
        <v>47156831.599999994</v>
      </c>
      <c r="EW53" s="1193">
        <v>0</v>
      </c>
      <c r="EX53" s="1193"/>
      <c r="EY53" s="1193"/>
      <c r="EZ53" s="1193">
        <v>-26620207</v>
      </c>
      <c r="FA53" s="1193"/>
      <c r="FB53" s="1193"/>
      <c r="FC53" s="1193">
        <v>-26620207</v>
      </c>
      <c r="FD53" s="1193">
        <v>1959532</v>
      </c>
      <c r="FE53" s="1193"/>
      <c r="FF53" s="1193">
        <v>46464243.5</v>
      </c>
      <c r="FG53" s="1193"/>
      <c r="FH53" s="1193"/>
      <c r="FI53" s="1193"/>
      <c r="FJ53" s="1193"/>
      <c r="FK53" s="1193"/>
      <c r="FL53" s="1193">
        <v>73985196.5</v>
      </c>
      <c r="FM53" s="1026">
        <v>0</v>
      </c>
    </row>
    <row r="54" spans="2:169">
      <c r="B54" s="1347">
        <v>43344</v>
      </c>
      <c r="C54" s="1193">
        <v>0</v>
      </c>
      <c r="D54" s="1193">
        <v>0</v>
      </c>
      <c r="E54" s="1193">
        <v>0</v>
      </c>
      <c r="F54" s="1193">
        <v>0</v>
      </c>
      <c r="G54" s="1193"/>
      <c r="H54" s="1193"/>
      <c r="I54" s="1193"/>
      <c r="J54" s="1193"/>
      <c r="K54" s="1193"/>
      <c r="L54" s="1193"/>
      <c r="M54" s="1193"/>
      <c r="N54" s="1193"/>
      <c r="O54" s="1193"/>
      <c r="P54" s="1193"/>
      <c r="Q54" s="1193">
        <v>0</v>
      </c>
      <c r="R54" s="1193">
        <v>0</v>
      </c>
      <c r="S54" s="1193">
        <v>0</v>
      </c>
      <c r="T54" s="1193"/>
      <c r="U54" s="1193"/>
      <c r="V54" s="1193"/>
      <c r="W54" s="1193">
        <v>0</v>
      </c>
      <c r="X54" s="1193"/>
      <c r="Y54" s="1193"/>
      <c r="Z54" s="1193"/>
      <c r="AA54" s="1193">
        <v>0</v>
      </c>
      <c r="AB54" s="1193"/>
      <c r="AC54" s="1193"/>
      <c r="AD54" s="1193"/>
      <c r="AE54" s="1193">
        <v>0</v>
      </c>
      <c r="AF54" s="1193"/>
      <c r="AG54" s="1193"/>
      <c r="AH54" s="1193"/>
      <c r="AI54" s="1193">
        <v>0</v>
      </c>
      <c r="AJ54" s="1193"/>
      <c r="AK54" s="1193"/>
      <c r="AL54" s="1193"/>
      <c r="AM54" s="1193">
        <v>0</v>
      </c>
      <c r="AN54" s="1193"/>
      <c r="AO54" s="1193"/>
      <c r="AP54" s="1193"/>
      <c r="AQ54" s="1193">
        <v>0</v>
      </c>
      <c r="AR54" s="1193"/>
      <c r="AS54" s="1193"/>
      <c r="AT54" s="1193"/>
      <c r="AU54" s="1193">
        <v>0</v>
      </c>
      <c r="AV54" s="1193"/>
      <c r="AW54" s="1193"/>
      <c r="AX54" s="1193"/>
      <c r="AY54" s="1193">
        <v>0</v>
      </c>
      <c r="AZ54" s="1193"/>
      <c r="BA54" s="1193"/>
      <c r="BB54" s="1193"/>
      <c r="BC54" s="1193">
        <v>0</v>
      </c>
      <c r="BD54" s="1193"/>
      <c r="BE54" s="1193"/>
      <c r="BF54" s="1193"/>
      <c r="BG54" s="1193">
        <v>0</v>
      </c>
      <c r="BH54" s="1193"/>
      <c r="BI54" s="1193"/>
      <c r="BJ54" s="1193"/>
      <c r="BK54" s="1193"/>
      <c r="BL54" s="1193">
        <v>0</v>
      </c>
      <c r="BM54" s="1193">
        <v>0</v>
      </c>
      <c r="BN54" s="1193"/>
      <c r="BO54" s="1193">
        <v>0</v>
      </c>
      <c r="BP54" s="1193"/>
      <c r="BQ54" s="1193"/>
      <c r="BR54" s="1193"/>
      <c r="BS54" s="1193"/>
      <c r="BT54" s="1193">
        <v>0</v>
      </c>
      <c r="BU54" s="1193"/>
      <c r="BV54" s="1193">
        <v>0</v>
      </c>
      <c r="BW54" s="1193"/>
      <c r="BX54" s="1193"/>
      <c r="BY54" s="1193"/>
      <c r="BZ54" s="1193"/>
      <c r="CA54" s="1193">
        <v>0</v>
      </c>
      <c r="CB54" s="1193"/>
      <c r="CC54" s="1193">
        <v>0</v>
      </c>
      <c r="CD54" s="1193"/>
      <c r="CE54" s="1193"/>
      <c r="CF54" s="1193"/>
      <c r="CG54" s="1193"/>
      <c r="CH54" s="1193"/>
      <c r="CI54" s="1193">
        <v>0</v>
      </c>
      <c r="CJ54" s="1193"/>
      <c r="CK54" s="1193"/>
      <c r="CL54" s="1193"/>
      <c r="CM54" s="1193"/>
      <c r="CN54" s="1193"/>
      <c r="CO54" s="1193">
        <v>0</v>
      </c>
      <c r="CP54" s="1193"/>
      <c r="CQ54" s="1193"/>
      <c r="CR54" s="1193"/>
      <c r="CS54" s="1193"/>
      <c r="CT54" s="1193">
        <v>0</v>
      </c>
      <c r="CU54" s="1193">
        <v>0</v>
      </c>
      <c r="CV54" s="1193"/>
      <c r="CW54" s="1193"/>
      <c r="CX54" s="1193">
        <v>0</v>
      </c>
      <c r="CY54" s="1193"/>
      <c r="CZ54" s="1193"/>
      <c r="DA54" s="1193">
        <v>0</v>
      </c>
      <c r="DB54" s="1193"/>
      <c r="DC54" s="1193"/>
      <c r="DD54" s="1193"/>
      <c r="DE54" s="1193">
        <v>0</v>
      </c>
      <c r="DF54" s="1193">
        <v>0</v>
      </c>
      <c r="DG54" s="1193"/>
      <c r="DH54" s="1193"/>
      <c r="DI54" s="1193">
        <v>0</v>
      </c>
      <c r="DJ54" s="1193"/>
      <c r="DK54" s="1193"/>
      <c r="DL54" s="1193">
        <v>0</v>
      </c>
      <c r="DM54" s="1193"/>
      <c r="DN54" s="1193"/>
      <c r="DO54" s="1193"/>
      <c r="DP54" s="1193"/>
      <c r="DQ54" s="1193"/>
      <c r="DR54" s="1193">
        <v>0</v>
      </c>
      <c r="DS54" s="1193"/>
      <c r="DT54" s="1193">
        <v>0</v>
      </c>
      <c r="DU54" s="1193"/>
      <c r="DV54" s="1193"/>
      <c r="DW54" s="1193">
        <v>0</v>
      </c>
      <c r="DX54" s="1193"/>
      <c r="DY54" s="1193"/>
      <c r="DZ54" s="1193"/>
      <c r="EA54" s="1193"/>
      <c r="EB54" s="1193">
        <v>0</v>
      </c>
      <c r="EC54" s="1193"/>
      <c r="ED54" s="1193"/>
      <c r="EE54" s="1193"/>
      <c r="EF54" s="1193">
        <v>0</v>
      </c>
      <c r="EG54" s="1193">
        <v>0</v>
      </c>
      <c r="EH54" s="1193"/>
      <c r="EI54" s="1193"/>
      <c r="EJ54" s="1193">
        <v>0</v>
      </c>
      <c r="EK54" s="1193"/>
      <c r="EL54" s="1193"/>
      <c r="EM54" s="1193">
        <v>0</v>
      </c>
      <c r="EN54" s="1193"/>
      <c r="EO54" s="1193"/>
      <c r="EP54" s="1193"/>
      <c r="EQ54" s="1193"/>
      <c r="ER54" s="1193"/>
      <c r="ES54" s="1193">
        <v>27633106.68529832</v>
      </c>
      <c r="ET54" s="1193">
        <v>52181627.999999993</v>
      </c>
      <c r="EU54" s="1193">
        <v>5024796.4000000004</v>
      </c>
      <c r="EV54" s="1193">
        <v>47156831.599999994</v>
      </c>
      <c r="EW54" s="1193">
        <v>0</v>
      </c>
      <c r="EX54" s="1193"/>
      <c r="EY54" s="1193"/>
      <c r="EZ54" s="1193">
        <v>-26620206.874000005</v>
      </c>
      <c r="FA54" s="1193"/>
      <c r="FB54" s="1193"/>
      <c r="FC54" s="1193">
        <v>-26620206.874000005</v>
      </c>
      <c r="FD54" s="1193">
        <v>2071685.5592983328</v>
      </c>
      <c r="FE54" s="1193"/>
      <c r="FF54" s="1193">
        <v>46464242.3426167</v>
      </c>
      <c r="FG54" s="1193"/>
      <c r="FH54" s="1193"/>
      <c r="FI54" s="1193"/>
      <c r="FJ54" s="1193"/>
      <c r="FK54" s="1193"/>
      <c r="FL54" s="1193">
        <v>74097349.027915016</v>
      </c>
      <c r="FM54" s="1026">
        <v>0</v>
      </c>
    </row>
    <row r="55" spans="2:169" s="1" customFormat="1" ht="15">
      <c r="B55" s="1396">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6">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6">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52" customFormat="1" ht="15.6">
      <c r="B60" s="1396">
        <v>43466</v>
      </c>
      <c r="C60" s="1352">
        <v>0</v>
      </c>
      <c r="D60" s="1352">
        <v>0</v>
      </c>
      <c r="E60" s="1352">
        <v>0</v>
      </c>
      <c r="F60" s="1352">
        <v>0</v>
      </c>
      <c r="Q60" s="1352">
        <v>0</v>
      </c>
      <c r="R60" s="1352">
        <v>0</v>
      </c>
      <c r="S60" s="1352">
        <v>0</v>
      </c>
      <c r="W60" s="1352">
        <v>0</v>
      </c>
      <c r="AA60" s="1352">
        <v>0</v>
      </c>
      <c r="AE60" s="1352">
        <v>0</v>
      </c>
      <c r="AI60" s="1352">
        <v>0</v>
      </c>
      <c r="AM60" s="1352">
        <v>0</v>
      </c>
      <c r="AQ60" s="1352">
        <v>0</v>
      </c>
      <c r="AU60" s="1352">
        <v>0</v>
      </c>
      <c r="AY60" s="1352">
        <v>0</v>
      </c>
      <c r="BC60" s="1352">
        <v>0</v>
      </c>
      <c r="BG60" s="1352">
        <v>0</v>
      </c>
      <c r="BL60" s="1352">
        <v>0</v>
      </c>
      <c r="BM60" s="1352">
        <v>0</v>
      </c>
      <c r="BO60" s="1352">
        <v>0</v>
      </c>
      <c r="BT60" s="1352">
        <v>0</v>
      </c>
      <c r="BV60" s="1352">
        <v>0</v>
      </c>
      <c r="CA60" s="1352">
        <v>0</v>
      </c>
      <c r="CC60" s="1352">
        <v>0</v>
      </c>
      <c r="CI60" s="1352">
        <v>0</v>
      </c>
      <c r="CO60" s="1352">
        <v>0</v>
      </c>
      <c r="CT60" s="1352">
        <v>0</v>
      </c>
      <c r="CU60" s="1352">
        <v>0</v>
      </c>
      <c r="CX60" s="1352">
        <v>0</v>
      </c>
      <c r="DA60" s="1352">
        <v>0</v>
      </c>
      <c r="DE60" s="1352">
        <v>0</v>
      </c>
      <c r="DF60" s="1352">
        <v>0</v>
      </c>
      <c r="DI60" s="1352">
        <v>0</v>
      </c>
      <c r="DL60" s="1352">
        <v>0</v>
      </c>
      <c r="DR60" s="1352">
        <v>0</v>
      </c>
      <c r="DT60" s="1352">
        <v>0</v>
      </c>
      <c r="DW60" s="1352">
        <v>0</v>
      </c>
      <c r="EB60" s="1352">
        <v>0</v>
      </c>
      <c r="EF60" s="1352">
        <v>0</v>
      </c>
      <c r="EG60" s="1352">
        <v>0</v>
      </c>
      <c r="EJ60" s="1352">
        <v>0</v>
      </c>
      <c r="EM60" s="1352">
        <v>0</v>
      </c>
      <c r="ES60" s="1352">
        <v>37471910.779999994</v>
      </c>
      <c r="ET60" s="1352">
        <v>50248230</v>
      </c>
      <c r="EU60" s="1352">
        <v>5024823.0000000009</v>
      </c>
      <c r="EV60" s="1352">
        <v>45223407</v>
      </c>
      <c r="EW60" s="1352">
        <v>0</v>
      </c>
      <c r="EZ60" s="1352">
        <v>-15345408.857499994</v>
      </c>
      <c r="FC60" s="1352">
        <v>-15345408.857499994</v>
      </c>
      <c r="FD60" s="1352">
        <v>2569089.6374999862</v>
      </c>
      <c r="FF60" s="1352">
        <v>44860954.130000003</v>
      </c>
      <c r="FL60" s="1352">
        <v>82332864.909999996</v>
      </c>
    </row>
    <row r="61" spans="2:169" ht="15.6">
      <c r="B61" s="1396">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6">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6">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6">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6">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6">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6">
        <v>43678</v>
      </c>
    </row>
    <row r="68" spans="2:188" ht="15.6">
      <c r="B68" s="1396">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6">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6">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6">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61">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61">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61">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61">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61">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61">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61">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61">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61">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61">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61">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61">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61">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61">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61">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61">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61">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61">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61">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61">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61">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61">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61">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61">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61">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61">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61">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61">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61">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61">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61">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61">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61">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61">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61">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61">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52"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4"/>
      <c r="E3" s="1194" t="s">
        <v>1424</v>
      </c>
      <c r="F3" s="1194"/>
      <c r="G3" s="1351" t="s">
        <v>1462</v>
      </c>
      <c r="H3" s="1194"/>
      <c r="I3" s="1194" t="s">
        <v>1611</v>
      </c>
      <c r="J3" s="1194"/>
      <c r="K3" s="1194"/>
      <c r="L3" s="1194"/>
      <c r="M3" s="1194" t="s">
        <v>1612</v>
      </c>
      <c r="N3" s="1194"/>
      <c r="O3" s="1194"/>
      <c r="P3" s="1194"/>
      <c r="Q3" s="1194"/>
      <c r="R3" s="1194"/>
      <c r="S3" s="1194"/>
      <c r="T3" s="1194"/>
      <c r="U3" s="1194"/>
      <c r="V3" s="1194"/>
      <c r="W3" s="1194"/>
      <c r="X3" s="1194" t="s">
        <v>1613</v>
      </c>
      <c r="Y3" s="1194"/>
      <c r="Z3" s="1194"/>
      <c r="AA3" s="1194"/>
      <c r="AB3" s="1194"/>
      <c r="AC3" s="1194"/>
      <c r="AD3" s="1194"/>
      <c r="AE3" s="1194"/>
      <c r="AF3" s="1194" t="s">
        <v>1614</v>
      </c>
      <c r="AG3" s="1194"/>
      <c r="AH3" s="1194"/>
      <c r="AI3" s="1194"/>
      <c r="AJ3" s="1194"/>
      <c r="AK3" s="1194" t="s">
        <v>1615</v>
      </c>
      <c r="AL3" s="1194"/>
      <c r="AM3" s="1194"/>
      <c r="AN3" s="1194"/>
      <c r="AO3" s="1194" t="s">
        <v>1616</v>
      </c>
      <c r="AP3" s="1194"/>
      <c r="AQ3" s="1194"/>
      <c r="AR3" s="1194"/>
      <c r="AS3" s="1194"/>
      <c r="AT3" s="1194"/>
      <c r="AU3" s="1194"/>
      <c r="AV3" s="1194"/>
      <c r="AW3" s="1194"/>
      <c r="AX3" s="1194"/>
      <c r="AY3" s="1194" t="s">
        <v>1617</v>
      </c>
      <c r="AZ3" s="1194"/>
      <c r="BA3" s="1194"/>
      <c r="BB3" s="1194"/>
      <c r="BC3" s="1194"/>
      <c r="BD3" s="1194"/>
      <c r="BE3" s="1194"/>
      <c r="BF3" s="1194"/>
      <c r="BG3" s="1194"/>
      <c r="BH3" s="1194"/>
      <c r="BI3" s="1194"/>
      <c r="BJ3" s="1194"/>
      <c r="BK3" s="1194"/>
      <c r="BL3" s="1194" t="s">
        <v>1618</v>
      </c>
      <c r="BM3" s="1194"/>
      <c r="BN3" s="1194"/>
      <c r="BO3" s="1194"/>
      <c r="BP3" s="1194"/>
      <c r="BQ3" s="1194"/>
      <c r="BR3" s="1194"/>
      <c r="BS3" s="1194"/>
      <c r="BT3" s="1194" t="s">
        <v>1619</v>
      </c>
      <c r="BU3" s="1194"/>
      <c r="BV3" s="1194"/>
      <c r="BW3" s="1194"/>
      <c r="BX3" s="1194"/>
      <c r="BY3" s="1194"/>
      <c r="BZ3" s="1194"/>
      <c r="CA3" s="1194"/>
      <c r="CB3" s="1194"/>
      <c r="CC3" s="1194" t="s">
        <v>1620</v>
      </c>
      <c r="CD3" s="1194"/>
      <c r="CE3" s="1194"/>
      <c r="CF3" s="1194"/>
      <c r="CG3" s="1194"/>
      <c r="CH3" s="1194"/>
      <c r="CI3" s="1194"/>
      <c r="CJ3" s="1194"/>
      <c r="CK3" s="1194"/>
      <c r="CL3" s="1194"/>
      <c r="CM3" s="1194"/>
      <c r="CN3" s="1194"/>
      <c r="CO3" s="1194"/>
      <c r="CP3" s="1194"/>
      <c r="CQ3" s="1194" t="s">
        <v>1621</v>
      </c>
      <c r="CR3" s="1194"/>
      <c r="CS3" s="1194"/>
      <c r="CT3" s="1194"/>
      <c r="CU3" s="1194" t="s">
        <v>1622</v>
      </c>
      <c r="CV3" s="1194"/>
      <c r="CW3" s="1194"/>
      <c r="CX3" s="1194"/>
      <c r="CY3" s="1194" t="s">
        <v>1623</v>
      </c>
      <c r="CZ3" s="1194"/>
      <c r="DA3" s="1194"/>
      <c r="DB3" s="1194"/>
      <c r="DC3" s="1194"/>
      <c r="DD3" s="1194"/>
      <c r="DE3" s="1194"/>
      <c r="DF3" s="1194"/>
      <c r="DG3" s="1194"/>
      <c r="DH3" s="1194"/>
      <c r="DI3" s="1194"/>
      <c r="DJ3" s="1194"/>
      <c r="DK3" s="1194"/>
      <c r="DL3" s="1194"/>
      <c r="DM3" s="1194"/>
      <c r="DN3" s="1194" t="s">
        <v>1624</v>
      </c>
      <c r="DO3" s="1194"/>
      <c r="DP3" s="1194"/>
      <c r="DQ3" s="1194"/>
      <c r="DR3" s="1194"/>
      <c r="DS3" s="1194"/>
      <c r="DT3" s="1194"/>
      <c r="DU3" s="1194"/>
      <c r="DV3" s="1194"/>
      <c r="DW3" s="1194"/>
      <c r="DX3" s="1194"/>
      <c r="DY3" s="1194">
        <v>16</v>
      </c>
      <c r="DZ3" s="1194"/>
      <c r="EA3" s="1194"/>
      <c r="EB3" s="1194"/>
      <c r="EC3" s="1194"/>
      <c r="ED3" s="1194"/>
      <c r="EE3" s="1194"/>
      <c r="EF3" s="1194"/>
      <c r="EG3" s="1194"/>
      <c r="EH3" s="1194">
        <v>17</v>
      </c>
      <c r="EI3" s="1194"/>
      <c r="EJ3" s="1194"/>
      <c r="EK3" s="1194" t="s">
        <v>296</v>
      </c>
      <c r="EL3" s="1194"/>
      <c r="EM3" s="1194">
        <v>18</v>
      </c>
      <c r="EN3" s="1194"/>
      <c r="EO3" s="1194"/>
      <c r="EP3" s="1194"/>
      <c r="EQ3" s="1194" t="s">
        <v>1424</v>
      </c>
      <c r="ER3" s="1194" t="s">
        <v>1625</v>
      </c>
      <c r="ES3" s="1195" t="s">
        <v>1424</v>
      </c>
    </row>
    <row r="4" spans="4:149" ht="14.4">
      <c r="D4" s="1194" t="s">
        <v>1460</v>
      </c>
      <c r="E4" s="1194" t="s">
        <v>1424</v>
      </c>
      <c r="F4" s="1194"/>
      <c r="G4" s="1351" t="s">
        <v>1626</v>
      </c>
      <c r="H4" s="1194"/>
      <c r="I4" s="1194" t="s">
        <v>1627</v>
      </c>
      <c r="J4" s="1194" t="s">
        <v>1364</v>
      </c>
      <c r="K4" s="1194" t="s">
        <v>1365</v>
      </c>
      <c r="L4" s="1194"/>
      <c r="M4" s="1194" t="s">
        <v>1628</v>
      </c>
      <c r="N4" s="1194" t="s">
        <v>1629</v>
      </c>
      <c r="O4" s="1194" t="s">
        <v>1364</v>
      </c>
      <c r="P4" s="1194" t="s">
        <v>1365</v>
      </c>
      <c r="Q4" s="1194" t="s">
        <v>1630</v>
      </c>
      <c r="R4" s="1194" t="s">
        <v>1364</v>
      </c>
      <c r="S4" s="1194" t="s">
        <v>1365</v>
      </c>
      <c r="T4" s="1194" t="s">
        <v>1631</v>
      </c>
      <c r="U4" s="1194" t="s">
        <v>1364</v>
      </c>
      <c r="V4" s="1194" t="s">
        <v>1365</v>
      </c>
      <c r="W4" s="1194"/>
      <c r="X4" s="1194" t="s">
        <v>1632</v>
      </c>
      <c r="Y4" s="1194" t="s">
        <v>1633</v>
      </c>
      <c r="Z4" s="1194" t="s">
        <v>1364</v>
      </c>
      <c r="AA4" s="1194" t="s">
        <v>1365</v>
      </c>
      <c r="AB4" s="1194" t="s">
        <v>1634</v>
      </c>
      <c r="AC4" s="1194" t="s">
        <v>1364</v>
      </c>
      <c r="AD4" s="1194" t="s">
        <v>1365</v>
      </c>
      <c r="AE4" s="1194"/>
      <c r="AF4" s="1194" t="s">
        <v>1635</v>
      </c>
      <c r="AG4" s="1194" t="s">
        <v>1629</v>
      </c>
      <c r="AH4" s="1194" t="s">
        <v>1630</v>
      </c>
      <c r="AI4" s="1194" t="s">
        <v>1631</v>
      </c>
      <c r="AJ4" s="1194" t="s">
        <v>296</v>
      </c>
      <c r="AK4" s="1194" t="s">
        <v>1636</v>
      </c>
      <c r="AL4" s="1194" t="s">
        <v>1633</v>
      </c>
      <c r="AM4" s="1194" t="s">
        <v>1634</v>
      </c>
      <c r="AN4" s="1194"/>
      <c r="AO4" s="1194" t="s">
        <v>1463</v>
      </c>
      <c r="AP4" s="1194" t="s">
        <v>1464</v>
      </c>
      <c r="AQ4" s="1194" t="s">
        <v>1637</v>
      </c>
      <c r="AR4" s="1194" t="s">
        <v>1364</v>
      </c>
      <c r="AS4" s="1194" t="s">
        <v>1365</v>
      </c>
      <c r="AT4" s="1194" t="s">
        <v>1638</v>
      </c>
      <c r="AU4" s="1194" t="s">
        <v>1639</v>
      </c>
      <c r="AV4" s="1194" t="s">
        <v>1640</v>
      </c>
      <c r="AW4" s="1194" t="s">
        <v>1641</v>
      </c>
      <c r="AX4" s="1194"/>
      <c r="AY4" s="1194" t="s">
        <v>1465</v>
      </c>
      <c r="AZ4" s="1194" t="s">
        <v>1371</v>
      </c>
      <c r="BA4" s="1194" t="s">
        <v>1372</v>
      </c>
      <c r="BB4" s="1194" t="s">
        <v>1373</v>
      </c>
      <c r="BC4" s="1194" t="s">
        <v>1374</v>
      </c>
      <c r="BD4" s="1194" t="s">
        <v>1375</v>
      </c>
      <c r="BE4" s="1194" t="s">
        <v>1376</v>
      </c>
      <c r="BF4" s="1194" t="s">
        <v>1377</v>
      </c>
      <c r="BG4" s="1194" t="s">
        <v>1378</v>
      </c>
      <c r="BH4" s="1194" t="s">
        <v>1379</v>
      </c>
      <c r="BI4" s="1194" t="s">
        <v>1380</v>
      </c>
      <c r="BJ4" s="1194" t="s">
        <v>1466</v>
      </c>
      <c r="BK4" s="1194"/>
      <c r="BL4" s="1194" t="s">
        <v>1467</v>
      </c>
      <c r="BM4" s="1194" t="s">
        <v>1642</v>
      </c>
      <c r="BN4" s="1194" t="s">
        <v>1643</v>
      </c>
      <c r="BO4" s="1194" t="s">
        <v>1644</v>
      </c>
      <c r="BP4" s="1194" t="s">
        <v>1645</v>
      </c>
      <c r="BQ4" s="1194" t="s">
        <v>1646</v>
      </c>
      <c r="BR4" s="1194" t="s">
        <v>1647</v>
      </c>
      <c r="BS4" s="1194"/>
      <c r="BT4" s="1194" t="s">
        <v>1468</v>
      </c>
      <c r="BU4" s="1194" t="s">
        <v>1648</v>
      </c>
      <c r="BV4" s="1194" t="s">
        <v>1649</v>
      </c>
      <c r="BW4" s="1194" t="s">
        <v>1650</v>
      </c>
      <c r="BX4" s="1194" t="s">
        <v>1651</v>
      </c>
      <c r="BY4" s="1194" t="s">
        <v>1652</v>
      </c>
      <c r="BZ4" s="1194" t="s">
        <v>1653</v>
      </c>
      <c r="CA4" s="1194" t="s">
        <v>1654</v>
      </c>
      <c r="CB4" s="1194"/>
      <c r="CC4" s="1194" t="s">
        <v>1470</v>
      </c>
      <c r="CD4" s="1194" t="s">
        <v>1387</v>
      </c>
      <c r="CE4" s="1194" t="s">
        <v>1388</v>
      </c>
      <c r="CF4" s="1194" t="s">
        <v>1389</v>
      </c>
      <c r="CG4" s="1194" t="s">
        <v>1390</v>
      </c>
      <c r="CH4" s="1194" t="s">
        <v>1391</v>
      </c>
      <c r="CI4" s="1194" t="s">
        <v>1392</v>
      </c>
      <c r="CJ4" s="1194" t="s">
        <v>1393</v>
      </c>
      <c r="CK4" s="1194" t="s">
        <v>1388</v>
      </c>
      <c r="CL4" s="1194" t="s">
        <v>1389</v>
      </c>
      <c r="CM4" s="1194" t="s">
        <v>1390</v>
      </c>
      <c r="CN4" s="1194" t="s">
        <v>1391</v>
      </c>
      <c r="CO4" s="1194" t="s">
        <v>1392</v>
      </c>
      <c r="CP4" s="1194"/>
      <c r="CQ4" s="1194" t="s">
        <v>1471</v>
      </c>
      <c r="CR4" s="1194" t="s">
        <v>1655</v>
      </c>
      <c r="CS4" s="1194" t="s">
        <v>1656</v>
      </c>
      <c r="CT4" s="1194"/>
      <c r="CU4" s="1194" t="s">
        <v>1657</v>
      </c>
      <c r="CV4" s="1194" t="s">
        <v>1658</v>
      </c>
      <c r="CW4" s="1194" t="s">
        <v>1659</v>
      </c>
      <c r="CX4" s="1194"/>
      <c r="CY4" s="1194" t="s">
        <v>1472</v>
      </c>
      <c r="CZ4" s="1194" t="s">
        <v>1473</v>
      </c>
      <c r="DA4" s="1194" t="s">
        <v>1629</v>
      </c>
      <c r="DB4" s="1194" t="s">
        <v>1474</v>
      </c>
      <c r="DC4" s="1194" t="s">
        <v>1475</v>
      </c>
      <c r="DD4" s="1194" t="s">
        <v>1476</v>
      </c>
      <c r="DE4" s="1194" t="s">
        <v>1630</v>
      </c>
      <c r="DF4" s="1194" t="s">
        <v>1474</v>
      </c>
      <c r="DG4" s="1194" t="s">
        <v>1475</v>
      </c>
      <c r="DH4" s="1194" t="s">
        <v>1476</v>
      </c>
      <c r="DI4" s="1194" t="s">
        <v>1631</v>
      </c>
      <c r="DJ4" s="1194" t="s">
        <v>1474</v>
      </c>
      <c r="DK4" s="1194" t="s">
        <v>1475</v>
      </c>
      <c r="DL4" s="1194" t="s">
        <v>1476</v>
      </c>
      <c r="DM4" s="1194"/>
      <c r="DN4" s="1194" t="s">
        <v>1472</v>
      </c>
      <c r="DO4" s="1194" t="s">
        <v>1477</v>
      </c>
      <c r="DP4" s="1194" t="s">
        <v>1633</v>
      </c>
      <c r="DQ4" s="1194" t="s">
        <v>1474</v>
      </c>
      <c r="DR4" s="1194" t="s">
        <v>1475</v>
      </c>
      <c r="DS4" s="1194" t="s">
        <v>1476</v>
      </c>
      <c r="DT4" s="1194" t="s">
        <v>1634</v>
      </c>
      <c r="DU4" s="1194" t="s">
        <v>1474</v>
      </c>
      <c r="DV4" s="1194" t="s">
        <v>1475</v>
      </c>
      <c r="DW4" s="1194" t="s">
        <v>1476</v>
      </c>
      <c r="DX4" s="1194"/>
      <c r="DY4" s="1194" t="s">
        <v>1478</v>
      </c>
      <c r="DZ4" s="1194" t="s">
        <v>1418</v>
      </c>
      <c r="EA4" s="1194" t="s">
        <v>1419</v>
      </c>
      <c r="EB4" s="1194" t="s">
        <v>1420</v>
      </c>
      <c r="EC4" s="1194" t="s">
        <v>1421</v>
      </c>
      <c r="ED4" s="1194" t="s">
        <v>1422</v>
      </c>
      <c r="EE4" s="1194" t="s">
        <v>1423</v>
      </c>
      <c r="EF4" s="1194"/>
      <c r="EG4" s="1194"/>
      <c r="EH4" s="1194" t="s">
        <v>1660</v>
      </c>
      <c r="EI4" s="1194" t="s">
        <v>1661</v>
      </c>
      <c r="EJ4" s="1194" t="s">
        <v>1662</v>
      </c>
      <c r="EK4" s="1194" t="s">
        <v>1663</v>
      </c>
      <c r="EL4" s="1194" t="s">
        <v>296</v>
      </c>
      <c r="EM4" s="1194" t="s">
        <v>1479</v>
      </c>
      <c r="EN4" s="1194" t="s">
        <v>1480</v>
      </c>
      <c r="EO4" s="1194" t="s">
        <v>296</v>
      </c>
      <c r="EP4" s="1194" t="s">
        <v>296</v>
      </c>
      <c r="EQ4" s="1194" t="s">
        <v>1424</v>
      </c>
      <c r="ER4" s="1194"/>
      <c r="ES4" s="1195" t="s">
        <v>1425</v>
      </c>
    </row>
    <row r="5" spans="4:149" ht="14.4">
      <c r="D5" s="1194"/>
      <c r="E5" s="1194" t="s">
        <v>1424</v>
      </c>
      <c r="F5" s="1194"/>
      <c r="G5" s="1351"/>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c r="DF5" s="1194"/>
      <c r="DG5" s="1194"/>
      <c r="DH5" s="1194"/>
      <c r="DI5" s="1194"/>
      <c r="DJ5" s="1194"/>
      <c r="DK5" s="1194"/>
      <c r="DL5" s="1194"/>
      <c r="DM5" s="1194"/>
      <c r="DN5" s="1194"/>
      <c r="DO5" s="1194"/>
      <c r="DP5" s="1194"/>
      <c r="DQ5" s="1194"/>
      <c r="DR5" s="1194"/>
      <c r="DS5" s="1194"/>
      <c r="DT5" s="1194"/>
      <c r="DU5" s="1194"/>
      <c r="DV5" s="1194"/>
      <c r="DW5" s="1194"/>
      <c r="DX5" s="1194"/>
      <c r="DY5" s="1194"/>
      <c r="DZ5" s="1194"/>
      <c r="EA5" s="1194"/>
      <c r="EB5" s="1194"/>
      <c r="EC5" s="1194"/>
      <c r="ED5" s="1194"/>
      <c r="EE5" s="1194"/>
      <c r="EF5" s="1194"/>
      <c r="EG5" s="1194"/>
      <c r="EH5" s="1194"/>
      <c r="EI5" s="1194"/>
      <c r="EJ5" s="1194"/>
      <c r="EK5" s="1194"/>
      <c r="EL5" s="1194"/>
      <c r="EM5" s="1194"/>
      <c r="EN5" s="1194"/>
      <c r="EO5" s="1194"/>
      <c r="EP5" s="1194" t="s">
        <v>296</v>
      </c>
      <c r="EQ5" s="1194" t="s">
        <v>1424</v>
      </c>
      <c r="ER5" s="1194"/>
      <c r="ES5" s="1195" t="s">
        <v>1424</v>
      </c>
    </row>
    <row r="6" spans="4:149" ht="14.4">
      <c r="D6" s="1194"/>
      <c r="E6" s="1196">
        <v>42005</v>
      </c>
      <c r="F6" s="1400"/>
      <c r="G6" s="1351">
        <v>19077</v>
      </c>
      <c r="H6" s="1400"/>
      <c r="I6" s="1400">
        <v>7015480</v>
      </c>
      <c r="J6" s="1400">
        <v>7015480</v>
      </c>
      <c r="K6" s="1400"/>
      <c r="L6" s="1400"/>
      <c r="M6" s="1400">
        <v>344713</v>
      </c>
      <c r="N6" s="1400">
        <v>344713</v>
      </c>
      <c r="O6" s="1400">
        <v>344713</v>
      </c>
      <c r="P6" s="1400"/>
      <c r="Q6" s="1400">
        <v>0</v>
      </c>
      <c r="R6" s="1400"/>
      <c r="S6" s="1400"/>
      <c r="T6" s="1400">
        <v>0</v>
      </c>
      <c r="U6" s="1400"/>
      <c r="V6" s="1400"/>
      <c r="W6" s="1400"/>
      <c r="X6" s="1400">
        <v>0</v>
      </c>
      <c r="Y6" s="1400">
        <v>0</v>
      </c>
      <c r="Z6" s="1400"/>
      <c r="AA6" s="1400"/>
      <c r="AB6" s="1400">
        <v>0</v>
      </c>
      <c r="AC6" s="1400"/>
      <c r="AD6" s="1400"/>
      <c r="AE6" s="1400"/>
      <c r="AF6" s="1400">
        <v>0</v>
      </c>
      <c r="AG6" s="1400"/>
      <c r="AH6" s="1400"/>
      <c r="AI6" s="1400"/>
      <c r="AJ6" s="1400"/>
      <c r="AK6" s="1400">
        <v>0</v>
      </c>
      <c r="AL6" s="1400"/>
      <c r="AM6" s="1400"/>
      <c r="AN6" s="1400"/>
      <c r="AO6" s="1400">
        <v>10269277</v>
      </c>
      <c r="AP6" s="1400">
        <v>9345223</v>
      </c>
      <c r="AQ6" s="1400">
        <v>924054</v>
      </c>
      <c r="AR6" s="1400">
        <v>924054</v>
      </c>
      <c r="AS6" s="1400"/>
      <c r="AT6" s="1400"/>
      <c r="AU6" s="1400"/>
      <c r="AV6" s="1400"/>
      <c r="AW6" s="1400"/>
      <c r="AX6" s="1400"/>
      <c r="AY6" s="1400">
        <v>0</v>
      </c>
      <c r="AZ6" s="1400">
        <v>0</v>
      </c>
      <c r="BA6" s="1400"/>
      <c r="BB6" s="1400"/>
      <c r="BC6" s="1400"/>
      <c r="BD6" s="1400"/>
      <c r="BE6" s="1400">
        <v>0</v>
      </c>
      <c r="BF6" s="1400"/>
      <c r="BG6" s="1400"/>
      <c r="BH6" s="1400"/>
      <c r="BI6" s="1400"/>
      <c r="BJ6" s="1400"/>
      <c r="BK6" s="1400"/>
      <c r="BL6" s="1400">
        <v>0</v>
      </c>
      <c r="BM6" s="1400">
        <v>0</v>
      </c>
      <c r="BN6" s="1400"/>
      <c r="BO6" s="1400"/>
      <c r="BP6" s="1400"/>
      <c r="BQ6" s="1400"/>
      <c r="BR6" s="1400"/>
      <c r="BS6" s="1400"/>
      <c r="BT6" s="1400">
        <v>352573.39</v>
      </c>
      <c r="BU6" s="1400">
        <v>0</v>
      </c>
      <c r="BV6" s="1400"/>
      <c r="BW6" s="1400"/>
      <c r="BX6" s="1400"/>
      <c r="BY6" s="1400"/>
      <c r="BZ6" s="1400">
        <v>352573.39</v>
      </c>
      <c r="CA6" s="1400"/>
      <c r="CB6" s="1400"/>
      <c r="CC6" s="1400">
        <v>14008.13</v>
      </c>
      <c r="CD6" s="1400">
        <v>14008.13</v>
      </c>
      <c r="CE6" s="1400"/>
      <c r="CF6" s="1400">
        <v>14008.13</v>
      </c>
      <c r="CG6" s="1400"/>
      <c r="CH6" s="1400"/>
      <c r="CI6" s="1400"/>
      <c r="CJ6" s="1400">
        <v>0</v>
      </c>
      <c r="CK6" s="1400"/>
      <c r="CL6" s="1400"/>
      <c r="CM6" s="1400"/>
      <c r="CN6" s="1400"/>
      <c r="CO6" s="1400"/>
      <c r="CP6" s="1400"/>
      <c r="CQ6" s="1400">
        <v>10000000</v>
      </c>
      <c r="CR6" s="1400"/>
      <c r="CS6" s="1400">
        <v>10000000</v>
      </c>
      <c r="CT6" s="1400"/>
      <c r="CU6" s="1400">
        <v>55684051</v>
      </c>
      <c r="CV6" s="1400">
        <v>44685758</v>
      </c>
      <c r="CW6" s="1400">
        <v>10998293</v>
      </c>
      <c r="CX6" s="1400"/>
      <c r="CY6" s="1400">
        <v>0</v>
      </c>
      <c r="CZ6" s="1400"/>
      <c r="DA6" s="1400">
        <v>0</v>
      </c>
      <c r="DB6" s="1400"/>
      <c r="DC6" s="1400"/>
      <c r="DD6" s="1400"/>
      <c r="DE6" s="1400">
        <v>0</v>
      </c>
      <c r="DF6" s="1400"/>
      <c r="DG6" s="1400"/>
      <c r="DH6" s="1400"/>
      <c r="DI6" s="1400">
        <v>0</v>
      </c>
      <c r="DJ6" s="1400"/>
      <c r="DK6" s="1400"/>
      <c r="DL6" s="1400"/>
      <c r="DM6" s="1400"/>
      <c r="DN6" s="1400">
        <v>0</v>
      </c>
      <c r="DO6" s="1400"/>
      <c r="DP6" s="1400">
        <v>0</v>
      </c>
      <c r="DQ6" s="1400"/>
      <c r="DR6" s="1400"/>
      <c r="DS6" s="1400"/>
      <c r="DT6" s="1400">
        <v>0</v>
      </c>
      <c r="DU6" s="1400"/>
      <c r="DV6" s="1400"/>
      <c r="DW6" s="1400"/>
      <c r="DX6" s="1400"/>
      <c r="DY6" s="1400">
        <v>2783862</v>
      </c>
      <c r="DZ6" s="1400"/>
      <c r="EA6" s="1400">
        <v>12250</v>
      </c>
      <c r="EB6" s="1400">
        <v>237727</v>
      </c>
      <c r="EC6" s="1400"/>
      <c r="ED6" s="1400">
        <v>2533885</v>
      </c>
      <c r="EE6" s="1400"/>
      <c r="EF6" s="1400"/>
      <c r="EG6" s="1400"/>
      <c r="EH6" s="1400">
        <v>7629127</v>
      </c>
      <c r="EI6" s="1400">
        <v>1026246</v>
      </c>
      <c r="EJ6" s="1400">
        <v>5714364</v>
      </c>
      <c r="EK6" s="1400">
        <v>888517</v>
      </c>
      <c r="EL6" s="1400"/>
      <c r="EM6" s="1400">
        <v>13849378</v>
      </c>
      <c r="EN6" s="1400"/>
      <c r="EO6" s="1400"/>
      <c r="EP6" s="1400"/>
      <c r="EQ6" s="1400"/>
      <c r="ER6" s="1400"/>
      <c r="ES6" s="1400">
        <v>107961546.52</v>
      </c>
    </row>
    <row r="7" spans="4:149" ht="14.4">
      <c r="D7" s="1194"/>
      <c r="E7" s="1196">
        <v>42036</v>
      </c>
      <c r="F7" s="1400"/>
      <c r="G7" s="1351">
        <v>9036</v>
      </c>
      <c r="H7" s="1400"/>
      <c r="I7" s="1400">
        <v>9962904</v>
      </c>
      <c r="J7" s="1400">
        <v>9962904</v>
      </c>
      <c r="K7" s="1400"/>
      <c r="L7" s="1400"/>
      <c r="M7" s="1400">
        <v>3855911</v>
      </c>
      <c r="N7" s="1400">
        <v>3855911</v>
      </c>
      <c r="O7" s="1400">
        <v>3855911</v>
      </c>
      <c r="P7" s="1400"/>
      <c r="Q7" s="1400">
        <v>0</v>
      </c>
      <c r="R7" s="1400"/>
      <c r="S7" s="1400"/>
      <c r="T7" s="1400">
        <v>0</v>
      </c>
      <c r="U7" s="1400"/>
      <c r="V7" s="1400"/>
      <c r="W7" s="1400"/>
      <c r="X7" s="1400">
        <v>0</v>
      </c>
      <c r="Y7" s="1400">
        <v>0</v>
      </c>
      <c r="Z7" s="1400"/>
      <c r="AA7" s="1400"/>
      <c r="AB7" s="1400">
        <v>0</v>
      </c>
      <c r="AC7" s="1400"/>
      <c r="AD7" s="1400"/>
      <c r="AE7" s="1400"/>
      <c r="AF7" s="1400">
        <v>0</v>
      </c>
      <c r="AG7" s="1400"/>
      <c r="AH7" s="1400"/>
      <c r="AI7" s="1400"/>
      <c r="AJ7" s="1400"/>
      <c r="AK7" s="1400">
        <v>0</v>
      </c>
      <c r="AL7" s="1400"/>
      <c r="AM7" s="1400"/>
      <c r="AN7" s="1400"/>
      <c r="AO7" s="1400">
        <v>4185554</v>
      </c>
      <c r="AP7" s="1400">
        <v>3352160</v>
      </c>
      <c r="AQ7" s="1400">
        <v>833394</v>
      </c>
      <c r="AR7" s="1400">
        <v>833394</v>
      </c>
      <c r="AS7" s="1400"/>
      <c r="AT7" s="1400"/>
      <c r="AU7" s="1400"/>
      <c r="AV7" s="1400"/>
      <c r="AW7" s="1400"/>
      <c r="AX7" s="1400"/>
      <c r="AY7" s="1400">
        <v>0</v>
      </c>
      <c r="AZ7" s="1400">
        <v>0</v>
      </c>
      <c r="BA7" s="1400"/>
      <c r="BB7" s="1400"/>
      <c r="BC7" s="1400"/>
      <c r="BD7" s="1400"/>
      <c r="BE7" s="1400">
        <v>0</v>
      </c>
      <c r="BF7" s="1400"/>
      <c r="BG7" s="1400"/>
      <c r="BH7" s="1400"/>
      <c r="BI7" s="1400"/>
      <c r="BJ7" s="1400"/>
      <c r="BK7" s="1400"/>
      <c r="BL7" s="1400">
        <v>0</v>
      </c>
      <c r="BM7" s="1400">
        <v>0</v>
      </c>
      <c r="BN7" s="1400"/>
      <c r="BO7" s="1400"/>
      <c r="BP7" s="1400"/>
      <c r="BQ7" s="1400"/>
      <c r="BR7" s="1400"/>
      <c r="BS7" s="1400"/>
      <c r="BT7" s="1400">
        <v>266163.88</v>
      </c>
      <c r="BU7" s="1400">
        <v>0</v>
      </c>
      <c r="BV7" s="1400"/>
      <c r="BW7" s="1400"/>
      <c r="BX7" s="1400"/>
      <c r="BY7" s="1400"/>
      <c r="BZ7" s="1400">
        <v>266163.88</v>
      </c>
      <c r="CA7" s="1400"/>
      <c r="CB7" s="1400"/>
      <c r="CC7" s="1400">
        <v>61720.27</v>
      </c>
      <c r="CD7" s="1400">
        <v>61720.27</v>
      </c>
      <c r="CE7" s="1400"/>
      <c r="CF7" s="1400">
        <v>61720.27</v>
      </c>
      <c r="CG7" s="1400"/>
      <c r="CH7" s="1400"/>
      <c r="CI7" s="1400"/>
      <c r="CJ7" s="1400">
        <v>0</v>
      </c>
      <c r="CK7" s="1400"/>
      <c r="CL7" s="1400"/>
      <c r="CM7" s="1400"/>
      <c r="CN7" s="1400"/>
      <c r="CO7" s="1400"/>
      <c r="CP7" s="1400"/>
      <c r="CQ7" s="1400">
        <v>13000000</v>
      </c>
      <c r="CR7" s="1400"/>
      <c r="CS7" s="1400">
        <v>13000000</v>
      </c>
      <c r="CT7" s="1400"/>
      <c r="CU7" s="1400">
        <v>56230707</v>
      </c>
      <c r="CV7" s="1400">
        <v>45475877</v>
      </c>
      <c r="CW7" s="1400">
        <v>10754830</v>
      </c>
      <c r="CX7" s="1400"/>
      <c r="CY7" s="1400">
        <v>0</v>
      </c>
      <c r="CZ7" s="1400"/>
      <c r="DA7" s="1400">
        <v>0</v>
      </c>
      <c r="DB7" s="1400"/>
      <c r="DC7" s="1400"/>
      <c r="DD7" s="1400"/>
      <c r="DE7" s="1400">
        <v>0</v>
      </c>
      <c r="DF7" s="1400"/>
      <c r="DG7" s="1400"/>
      <c r="DH7" s="1400"/>
      <c r="DI7" s="1400">
        <v>0</v>
      </c>
      <c r="DJ7" s="1400"/>
      <c r="DK7" s="1400"/>
      <c r="DL7" s="1400"/>
      <c r="DM7" s="1400"/>
      <c r="DN7" s="1400">
        <v>0</v>
      </c>
      <c r="DO7" s="1400"/>
      <c r="DP7" s="1400">
        <v>0</v>
      </c>
      <c r="DQ7" s="1400"/>
      <c r="DR7" s="1400"/>
      <c r="DS7" s="1400"/>
      <c r="DT7" s="1400">
        <v>0</v>
      </c>
      <c r="DU7" s="1400"/>
      <c r="DV7" s="1400"/>
      <c r="DW7" s="1400"/>
      <c r="DX7" s="1400"/>
      <c r="DY7" s="1400">
        <v>2809130</v>
      </c>
      <c r="DZ7" s="1400"/>
      <c r="EA7" s="1400">
        <v>12858</v>
      </c>
      <c r="EB7" s="1400">
        <v>234756</v>
      </c>
      <c r="EC7" s="1400"/>
      <c r="ED7" s="1400">
        <v>2561516</v>
      </c>
      <c r="EE7" s="1400"/>
      <c r="EF7" s="1400"/>
      <c r="EG7" s="1400"/>
      <c r="EH7" s="1400">
        <v>7527364</v>
      </c>
      <c r="EI7" s="1400">
        <v>1024572</v>
      </c>
      <c r="EJ7" s="1400">
        <v>5638886</v>
      </c>
      <c r="EK7" s="1400">
        <v>863906</v>
      </c>
      <c r="EL7" s="1400"/>
      <c r="EM7" s="1400">
        <v>15214446</v>
      </c>
      <c r="EN7" s="1400"/>
      <c r="EO7" s="1400"/>
      <c r="EP7" s="1400"/>
      <c r="EQ7" s="1400"/>
      <c r="ER7" s="1400"/>
      <c r="ES7" s="1400">
        <v>113122936.15000001</v>
      </c>
    </row>
    <row r="8" spans="4:149" ht="14.4">
      <c r="D8" s="1194"/>
      <c r="E8" s="1196">
        <v>42064</v>
      </c>
      <c r="F8" s="1400"/>
      <c r="G8" s="1351">
        <v>6105</v>
      </c>
      <c r="H8" s="1400"/>
      <c r="I8" s="1400">
        <v>10793016</v>
      </c>
      <c r="J8" s="1400">
        <v>10793016</v>
      </c>
      <c r="K8" s="1400"/>
      <c r="L8" s="1400"/>
      <c r="M8" s="1400">
        <v>5113908</v>
      </c>
      <c r="N8" s="1400">
        <v>5113908</v>
      </c>
      <c r="O8" s="1400">
        <v>5113908</v>
      </c>
      <c r="P8" s="1400"/>
      <c r="Q8" s="1400">
        <v>0</v>
      </c>
      <c r="R8" s="1400"/>
      <c r="S8" s="1400"/>
      <c r="T8" s="1400">
        <v>0</v>
      </c>
      <c r="U8" s="1400"/>
      <c r="V8" s="1400"/>
      <c r="W8" s="1400"/>
      <c r="X8" s="1400">
        <v>0</v>
      </c>
      <c r="Y8" s="1400">
        <v>0</v>
      </c>
      <c r="Z8" s="1400"/>
      <c r="AA8" s="1400"/>
      <c r="AB8" s="1400">
        <v>0</v>
      </c>
      <c r="AC8" s="1400"/>
      <c r="AD8" s="1400"/>
      <c r="AE8" s="1400"/>
      <c r="AF8" s="1400">
        <v>0</v>
      </c>
      <c r="AG8" s="1400"/>
      <c r="AH8" s="1400"/>
      <c r="AI8" s="1400"/>
      <c r="AJ8" s="1400"/>
      <c r="AK8" s="1400">
        <v>0</v>
      </c>
      <c r="AL8" s="1400"/>
      <c r="AM8" s="1400"/>
      <c r="AN8" s="1400"/>
      <c r="AO8" s="1400">
        <v>3064824</v>
      </c>
      <c r="AP8" s="1400">
        <v>1771838</v>
      </c>
      <c r="AQ8" s="1400">
        <v>1292986</v>
      </c>
      <c r="AR8" s="1400">
        <v>1292986</v>
      </c>
      <c r="AS8" s="1400"/>
      <c r="AT8" s="1400"/>
      <c r="AU8" s="1400"/>
      <c r="AV8" s="1400"/>
      <c r="AW8" s="1400"/>
      <c r="AX8" s="1400"/>
      <c r="AY8" s="1400">
        <v>7516043</v>
      </c>
      <c r="AZ8" s="1400">
        <v>0</v>
      </c>
      <c r="BA8" s="1400"/>
      <c r="BB8" s="1400"/>
      <c r="BC8" s="1400"/>
      <c r="BD8" s="1400">
        <v>7516043</v>
      </c>
      <c r="BE8" s="1400">
        <v>0</v>
      </c>
      <c r="BF8" s="1400"/>
      <c r="BG8" s="1400"/>
      <c r="BH8" s="1400"/>
      <c r="BI8" s="1400"/>
      <c r="BJ8" s="1400"/>
      <c r="BK8" s="1400"/>
      <c r="BL8" s="1400">
        <v>0</v>
      </c>
      <c r="BM8" s="1400">
        <v>0</v>
      </c>
      <c r="BN8" s="1400"/>
      <c r="BO8" s="1400"/>
      <c r="BP8" s="1400"/>
      <c r="BQ8" s="1400"/>
      <c r="BR8" s="1400"/>
      <c r="BS8" s="1400"/>
      <c r="BT8" s="1400">
        <v>178899.51</v>
      </c>
      <c r="BU8" s="1400">
        <v>0</v>
      </c>
      <c r="BV8" s="1400"/>
      <c r="BW8" s="1400"/>
      <c r="BX8" s="1400"/>
      <c r="BY8" s="1400"/>
      <c r="BZ8" s="1400">
        <v>178899.51</v>
      </c>
      <c r="CA8" s="1400"/>
      <c r="CB8" s="1400"/>
      <c r="CC8" s="1400">
        <v>177173.39</v>
      </c>
      <c r="CD8" s="1400">
        <v>177173.39</v>
      </c>
      <c r="CE8" s="1400"/>
      <c r="CF8" s="1400">
        <v>177173.39</v>
      </c>
      <c r="CG8" s="1400"/>
      <c r="CH8" s="1400"/>
      <c r="CI8" s="1400"/>
      <c r="CJ8" s="1400">
        <v>0</v>
      </c>
      <c r="CK8" s="1400"/>
      <c r="CL8" s="1400"/>
      <c r="CM8" s="1400"/>
      <c r="CN8" s="1400"/>
      <c r="CO8" s="1400"/>
      <c r="CP8" s="1400"/>
      <c r="CQ8" s="1400">
        <v>10000000</v>
      </c>
      <c r="CR8" s="1400"/>
      <c r="CS8" s="1400">
        <v>10000000</v>
      </c>
      <c r="CT8" s="1400"/>
      <c r="CU8" s="1400">
        <v>58235143</v>
      </c>
      <c r="CV8" s="1400">
        <v>46946046</v>
      </c>
      <c r="CW8" s="1400">
        <v>11289097</v>
      </c>
      <c r="CX8" s="1400"/>
      <c r="CY8" s="1400">
        <v>0</v>
      </c>
      <c r="CZ8" s="1400"/>
      <c r="DA8" s="1400">
        <v>0</v>
      </c>
      <c r="DB8" s="1400"/>
      <c r="DC8" s="1400"/>
      <c r="DD8" s="1400"/>
      <c r="DE8" s="1400">
        <v>0</v>
      </c>
      <c r="DF8" s="1400"/>
      <c r="DG8" s="1400"/>
      <c r="DH8" s="1400"/>
      <c r="DI8" s="1400">
        <v>0</v>
      </c>
      <c r="DJ8" s="1400"/>
      <c r="DK8" s="1400"/>
      <c r="DL8" s="1400"/>
      <c r="DM8" s="1400"/>
      <c r="DN8" s="1400">
        <v>0</v>
      </c>
      <c r="DO8" s="1400"/>
      <c r="DP8" s="1400">
        <v>0</v>
      </c>
      <c r="DQ8" s="1400"/>
      <c r="DR8" s="1400"/>
      <c r="DS8" s="1400"/>
      <c r="DT8" s="1400">
        <v>0</v>
      </c>
      <c r="DU8" s="1400"/>
      <c r="DV8" s="1400"/>
      <c r="DW8" s="1400"/>
      <c r="DX8" s="1400"/>
      <c r="DY8" s="1400">
        <v>2144582</v>
      </c>
      <c r="DZ8" s="1400"/>
      <c r="EA8" s="1400">
        <v>11034</v>
      </c>
      <c r="EB8" s="1400">
        <v>249614</v>
      </c>
      <c r="EC8" s="1400"/>
      <c r="ED8" s="1400">
        <v>1883934</v>
      </c>
      <c r="EE8" s="1400"/>
      <c r="EF8" s="1400"/>
      <c r="EG8" s="1400"/>
      <c r="EH8" s="1400">
        <v>7420019</v>
      </c>
      <c r="EI8" s="1400">
        <v>1022898</v>
      </c>
      <c r="EJ8" s="1400">
        <v>5557826</v>
      </c>
      <c r="EK8" s="1400">
        <v>839295</v>
      </c>
      <c r="EL8" s="1400"/>
      <c r="EM8" s="1400">
        <v>15332310</v>
      </c>
      <c r="EN8" s="1400"/>
      <c r="EO8" s="1400"/>
      <c r="EP8" s="1400"/>
      <c r="EQ8" s="1400"/>
      <c r="ER8" s="1400"/>
      <c r="ES8" s="1400">
        <v>119982022.90000001</v>
      </c>
    </row>
    <row r="9" spans="4:149" ht="14.4">
      <c r="D9" s="1194"/>
      <c r="E9" s="1196">
        <v>42095</v>
      </c>
      <c r="F9" s="1400"/>
      <c r="G9" s="1351">
        <v>48919</v>
      </c>
      <c r="H9" s="1400"/>
      <c r="I9" s="1400">
        <v>11965850</v>
      </c>
      <c r="J9" s="1400">
        <v>11965850</v>
      </c>
      <c r="K9" s="1400"/>
      <c r="L9" s="1400"/>
      <c r="M9" s="1400">
        <v>125195</v>
      </c>
      <c r="N9" s="1400">
        <v>125195</v>
      </c>
      <c r="O9" s="1400">
        <v>125195</v>
      </c>
      <c r="P9" s="1400"/>
      <c r="Q9" s="1400">
        <v>0</v>
      </c>
      <c r="R9" s="1400"/>
      <c r="S9" s="1400"/>
      <c r="T9" s="1400">
        <v>0</v>
      </c>
      <c r="U9" s="1400"/>
      <c r="V9" s="1400"/>
      <c r="W9" s="1400"/>
      <c r="X9" s="1400">
        <v>0</v>
      </c>
      <c r="Y9" s="1400">
        <v>0</v>
      </c>
      <c r="Z9" s="1400"/>
      <c r="AA9" s="1400"/>
      <c r="AB9" s="1400">
        <v>0</v>
      </c>
      <c r="AC9" s="1400"/>
      <c r="AD9" s="1400"/>
      <c r="AE9" s="1400"/>
      <c r="AF9" s="1400">
        <v>0</v>
      </c>
      <c r="AG9" s="1400"/>
      <c r="AH9" s="1400"/>
      <c r="AI9" s="1400"/>
      <c r="AJ9" s="1400"/>
      <c r="AK9" s="1400">
        <v>0</v>
      </c>
      <c r="AL9" s="1400"/>
      <c r="AM9" s="1400"/>
      <c r="AN9" s="1400"/>
      <c r="AO9" s="1400">
        <v>4689375</v>
      </c>
      <c r="AP9" s="1400">
        <v>4112071</v>
      </c>
      <c r="AQ9" s="1400">
        <v>577304</v>
      </c>
      <c r="AR9" s="1400">
        <v>577304</v>
      </c>
      <c r="AS9" s="1400"/>
      <c r="AT9" s="1400"/>
      <c r="AU9" s="1400"/>
      <c r="AV9" s="1400"/>
      <c r="AW9" s="1400"/>
      <c r="AX9" s="1400"/>
      <c r="AY9" s="1400">
        <v>7516043</v>
      </c>
      <c r="AZ9" s="1400">
        <v>0</v>
      </c>
      <c r="BA9" s="1400"/>
      <c r="BB9" s="1400"/>
      <c r="BC9" s="1400"/>
      <c r="BD9" s="1400">
        <v>7516043</v>
      </c>
      <c r="BE9" s="1400">
        <v>0</v>
      </c>
      <c r="BF9" s="1400"/>
      <c r="BG9" s="1400"/>
      <c r="BH9" s="1400"/>
      <c r="BI9" s="1400"/>
      <c r="BJ9" s="1400"/>
      <c r="BK9" s="1400"/>
      <c r="BL9" s="1400">
        <v>0</v>
      </c>
      <c r="BM9" s="1400">
        <v>0</v>
      </c>
      <c r="BN9" s="1400"/>
      <c r="BO9" s="1400"/>
      <c r="BP9" s="1400"/>
      <c r="BQ9" s="1400"/>
      <c r="BR9" s="1400"/>
      <c r="BS9" s="1400"/>
      <c r="BT9" s="1400">
        <v>90331.3</v>
      </c>
      <c r="BU9" s="1400">
        <v>0</v>
      </c>
      <c r="BV9" s="1400"/>
      <c r="BW9" s="1400"/>
      <c r="BX9" s="1400"/>
      <c r="BY9" s="1400"/>
      <c r="BZ9" s="1400">
        <v>90331.3</v>
      </c>
      <c r="CA9" s="1400"/>
      <c r="CB9" s="1400"/>
      <c r="CC9" s="1400">
        <v>198310.07</v>
      </c>
      <c r="CD9" s="1400">
        <v>198310.07</v>
      </c>
      <c r="CE9" s="1400"/>
      <c r="CF9" s="1400">
        <v>198310.07</v>
      </c>
      <c r="CG9" s="1400"/>
      <c r="CH9" s="1400"/>
      <c r="CI9" s="1400"/>
      <c r="CJ9" s="1400">
        <v>0</v>
      </c>
      <c r="CK9" s="1400"/>
      <c r="CL9" s="1400"/>
      <c r="CM9" s="1400"/>
      <c r="CN9" s="1400"/>
      <c r="CO9" s="1400"/>
      <c r="CP9" s="1400"/>
      <c r="CQ9" s="1400">
        <v>7000000</v>
      </c>
      <c r="CR9" s="1400"/>
      <c r="CS9" s="1400">
        <v>7000000</v>
      </c>
      <c r="CT9" s="1400"/>
      <c r="CU9" s="1400">
        <v>59171970</v>
      </c>
      <c r="CV9" s="1400">
        <v>48995881</v>
      </c>
      <c r="CW9" s="1400">
        <v>10176089</v>
      </c>
      <c r="CX9" s="1400"/>
      <c r="CY9" s="1400">
        <v>0</v>
      </c>
      <c r="CZ9" s="1400"/>
      <c r="DA9" s="1400">
        <v>0</v>
      </c>
      <c r="DB9" s="1400"/>
      <c r="DC9" s="1400"/>
      <c r="DD9" s="1400"/>
      <c r="DE9" s="1400">
        <v>0</v>
      </c>
      <c r="DF9" s="1400"/>
      <c r="DG9" s="1400"/>
      <c r="DH9" s="1400"/>
      <c r="DI9" s="1400">
        <v>0</v>
      </c>
      <c r="DJ9" s="1400"/>
      <c r="DK9" s="1400"/>
      <c r="DL9" s="1400"/>
      <c r="DM9" s="1400"/>
      <c r="DN9" s="1400">
        <v>0</v>
      </c>
      <c r="DO9" s="1400"/>
      <c r="DP9" s="1400">
        <v>0</v>
      </c>
      <c r="DQ9" s="1400"/>
      <c r="DR9" s="1400"/>
      <c r="DS9" s="1400"/>
      <c r="DT9" s="1400">
        <v>0</v>
      </c>
      <c r="DU9" s="1400"/>
      <c r="DV9" s="1400"/>
      <c r="DW9" s="1400"/>
      <c r="DX9" s="1400"/>
      <c r="DY9" s="1400">
        <v>2229083</v>
      </c>
      <c r="DZ9" s="1400"/>
      <c r="EA9" s="1400">
        <v>11338</v>
      </c>
      <c r="EB9" s="1400">
        <v>248623</v>
      </c>
      <c r="EC9" s="1400"/>
      <c r="ED9" s="1400">
        <v>1969122</v>
      </c>
      <c r="EE9" s="1400"/>
      <c r="EF9" s="1400"/>
      <c r="EG9" s="1400"/>
      <c r="EH9" s="1400">
        <v>7333522</v>
      </c>
      <c r="EI9" s="1400">
        <v>1021224</v>
      </c>
      <c r="EJ9" s="1400">
        <v>5497614</v>
      </c>
      <c r="EK9" s="1400">
        <v>814684</v>
      </c>
      <c r="EL9" s="1400"/>
      <c r="EM9" s="1400">
        <v>16060760</v>
      </c>
      <c r="EN9" s="1400"/>
      <c r="EO9" s="1400"/>
      <c r="EP9" s="1400"/>
      <c r="EQ9" s="1400"/>
      <c r="ER9" s="1400"/>
      <c r="ES9" s="1400">
        <v>116429358.37</v>
      </c>
    </row>
    <row r="10" spans="4:149" ht="14.4">
      <c r="D10" s="1194"/>
      <c r="E10" s="1196">
        <v>42125</v>
      </c>
      <c r="F10" s="1400"/>
      <c r="G10" s="1351">
        <v>17480</v>
      </c>
      <c r="H10" s="1400"/>
      <c r="I10" s="1400">
        <v>5731487</v>
      </c>
      <c r="J10" s="1400">
        <v>5731487</v>
      </c>
      <c r="K10" s="1400"/>
      <c r="L10" s="1400"/>
      <c r="M10" s="1400">
        <v>242270</v>
      </c>
      <c r="N10" s="1400">
        <v>242270</v>
      </c>
      <c r="O10" s="1400">
        <v>242270</v>
      </c>
      <c r="P10" s="1400"/>
      <c r="Q10" s="1400">
        <v>0</v>
      </c>
      <c r="R10" s="1400"/>
      <c r="S10" s="1400"/>
      <c r="T10" s="1400">
        <v>0</v>
      </c>
      <c r="U10" s="1400"/>
      <c r="V10" s="1400"/>
      <c r="W10" s="1400"/>
      <c r="X10" s="1400">
        <v>0</v>
      </c>
      <c r="Y10" s="1400">
        <v>0</v>
      </c>
      <c r="Z10" s="1400"/>
      <c r="AA10" s="1400"/>
      <c r="AB10" s="1400">
        <v>0</v>
      </c>
      <c r="AC10" s="1400"/>
      <c r="AD10" s="1400"/>
      <c r="AE10" s="1400"/>
      <c r="AF10" s="1400">
        <v>0</v>
      </c>
      <c r="AG10" s="1400"/>
      <c r="AH10" s="1400"/>
      <c r="AI10" s="1400"/>
      <c r="AJ10" s="1400"/>
      <c r="AK10" s="1400">
        <v>0</v>
      </c>
      <c r="AL10" s="1400"/>
      <c r="AM10" s="1400"/>
      <c r="AN10" s="1400"/>
      <c r="AO10" s="1400">
        <v>8425789</v>
      </c>
      <c r="AP10" s="1400">
        <v>7670996</v>
      </c>
      <c r="AQ10" s="1400">
        <v>754793</v>
      </c>
      <c r="AR10" s="1400">
        <v>754793</v>
      </c>
      <c r="AS10" s="1400"/>
      <c r="AT10" s="1400"/>
      <c r="AU10" s="1400"/>
      <c r="AV10" s="1400"/>
      <c r="AW10" s="1400"/>
      <c r="AX10" s="1400"/>
      <c r="AY10" s="1400">
        <v>8116043</v>
      </c>
      <c r="AZ10" s="1400">
        <v>0</v>
      </c>
      <c r="BA10" s="1400"/>
      <c r="BB10" s="1400"/>
      <c r="BC10" s="1400"/>
      <c r="BD10" s="1400">
        <v>8116043</v>
      </c>
      <c r="BE10" s="1400">
        <v>0</v>
      </c>
      <c r="BF10" s="1400"/>
      <c r="BG10" s="1400"/>
      <c r="BH10" s="1400"/>
      <c r="BI10" s="1400"/>
      <c r="BJ10" s="1400"/>
      <c r="BK10" s="1400"/>
      <c r="BL10" s="1400">
        <v>0</v>
      </c>
      <c r="BM10" s="1400">
        <v>0</v>
      </c>
      <c r="BN10" s="1400"/>
      <c r="BO10" s="1400"/>
      <c r="BP10" s="1400"/>
      <c r="BQ10" s="1400"/>
      <c r="BR10" s="1400"/>
      <c r="BS10" s="1400"/>
      <c r="BT10" s="1400">
        <v>0</v>
      </c>
      <c r="BU10" s="1400">
        <v>0</v>
      </c>
      <c r="BV10" s="1400"/>
      <c r="BW10" s="1400"/>
      <c r="BX10" s="1400"/>
      <c r="BY10" s="1400"/>
      <c r="BZ10" s="1400">
        <v>0</v>
      </c>
      <c r="CA10" s="1400"/>
      <c r="CB10" s="1400"/>
      <c r="CC10" s="1400">
        <v>199090.14</v>
      </c>
      <c r="CD10" s="1400">
        <v>199090.14</v>
      </c>
      <c r="CE10" s="1400"/>
      <c r="CF10" s="1400">
        <v>199090.14</v>
      </c>
      <c r="CG10" s="1400"/>
      <c r="CH10" s="1400"/>
      <c r="CI10" s="1400"/>
      <c r="CJ10" s="1400">
        <v>0</v>
      </c>
      <c r="CK10" s="1400"/>
      <c r="CL10" s="1400"/>
      <c r="CM10" s="1400"/>
      <c r="CN10" s="1400"/>
      <c r="CO10" s="1400"/>
      <c r="CP10" s="1400"/>
      <c r="CQ10" s="1400">
        <v>7000143</v>
      </c>
      <c r="CR10" s="1400"/>
      <c r="CS10" s="1400">
        <v>7000143</v>
      </c>
      <c r="CT10" s="1400"/>
      <c r="CU10" s="1400">
        <v>60637440</v>
      </c>
      <c r="CV10" s="1400">
        <v>50728453</v>
      </c>
      <c r="CW10" s="1400">
        <v>9908987</v>
      </c>
      <c r="CX10" s="1400"/>
      <c r="CY10" s="1400">
        <v>0</v>
      </c>
      <c r="CZ10" s="1400"/>
      <c r="DA10" s="1400">
        <v>0</v>
      </c>
      <c r="DB10" s="1400"/>
      <c r="DC10" s="1400"/>
      <c r="DD10" s="1400"/>
      <c r="DE10" s="1400">
        <v>0</v>
      </c>
      <c r="DF10" s="1400"/>
      <c r="DG10" s="1400"/>
      <c r="DH10" s="1400"/>
      <c r="DI10" s="1400">
        <v>0</v>
      </c>
      <c r="DJ10" s="1400"/>
      <c r="DK10" s="1400"/>
      <c r="DL10" s="1400"/>
      <c r="DM10" s="1400"/>
      <c r="DN10" s="1400">
        <v>0</v>
      </c>
      <c r="DO10" s="1400"/>
      <c r="DP10" s="1400">
        <v>0</v>
      </c>
      <c r="DQ10" s="1400"/>
      <c r="DR10" s="1400"/>
      <c r="DS10" s="1400"/>
      <c r="DT10" s="1400">
        <v>0</v>
      </c>
      <c r="DU10" s="1400"/>
      <c r="DV10" s="1400"/>
      <c r="DW10" s="1400"/>
      <c r="DX10" s="1400"/>
      <c r="DY10" s="1400">
        <v>2243984</v>
      </c>
      <c r="DZ10" s="1400"/>
      <c r="EA10" s="1400">
        <v>11338</v>
      </c>
      <c r="EB10" s="1400">
        <v>254200</v>
      </c>
      <c r="EC10" s="1400"/>
      <c r="ED10" s="1400">
        <v>1952179</v>
      </c>
      <c r="EE10" s="1400">
        <v>26267</v>
      </c>
      <c r="EF10" s="1400"/>
      <c r="EG10" s="1400"/>
      <c r="EH10" s="1400">
        <v>7269059</v>
      </c>
      <c r="EI10" s="1400">
        <v>1019550</v>
      </c>
      <c r="EJ10" s="1400">
        <v>5459436</v>
      </c>
      <c r="EK10" s="1400">
        <v>790073</v>
      </c>
      <c r="EL10" s="1400"/>
      <c r="EM10" s="1400">
        <v>7682238</v>
      </c>
      <c r="EN10" s="1400"/>
      <c r="EO10" s="1400"/>
      <c r="EP10" s="1400"/>
      <c r="EQ10" s="1400"/>
      <c r="ER10" s="1400"/>
      <c r="ES10" s="1400">
        <v>107565023.14</v>
      </c>
    </row>
    <row r="11" spans="4:149" ht="14.4">
      <c r="D11" s="1194"/>
      <c r="E11" s="1196">
        <v>42156</v>
      </c>
      <c r="F11" s="1400"/>
      <c r="G11" s="1351">
        <v>56311</v>
      </c>
      <c r="H11" s="1400"/>
      <c r="I11" s="1400">
        <v>9629797</v>
      </c>
      <c r="J11" s="1400">
        <v>9629797</v>
      </c>
      <c r="K11" s="1400"/>
      <c r="L11" s="1400"/>
      <c r="M11" s="1400">
        <v>187011</v>
      </c>
      <c r="N11" s="1400">
        <v>187011</v>
      </c>
      <c r="O11" s="1400">
        <v>187011</v>
      </c>
      <c r="P11" s="1400"/>
      <c r="Q11" s="1400">
        <v>0</v>
      </c>
      <c r="R11" s="1400"/>
      <c r="S11" s="1400"/>
      <c r="T11" s="1400">
        <v>0</v>
      </c>
      <c r="U11" s="1400"/>
      <c r="V11" s="1400"/>
      <c r="W11" s="1400"/>
      <c r="X11" s="1400">
        <v>0</v>
      </c>
      <c r="Y11" s="1400">
        <v>0</v>
      </c>
      <c r="Z11" s="1400"/>
      <c r="AA11" s="1400"/>
      <c r="AB11" s="1400">
        <v>0</v>
      </c>
      <c r="AC11" s="1400"/>
      <c r="AD11" s="1400"/>
      <c r="AE11" s="1400"/>
      <c r="AF11" s="1400">
        <v>0</v>
      </c>
      <c r="AG11" s="1400"/>
      <c r="AH11" s="1400"/>
      <c r="AI11" s="1400"/>
      <c r="AJ11" s="1400"/>
      <c r="AK11" s="1400">
        <v>0</v>
      </c>
      <c r="AL11" s="1400"/>
      <c r="AM11" s="1400"/>
      <c r="AN11" s="1400"/>
      <c r="AO11" s="1400">
        <v>7940677</v>
      </c>
      <c r="AP11" s="1400">
        <v>7307135</v>
      </c>
      <c r="AQ11" s="1400">
        <v>633542</v>
      </c>
      <c r="AR11" s="1400">
        <v>633542</v>
      </c>
      <c r="AS11" s="1400"/>
      <c r="AT11" s="1400"/>
      <c r="AU11" s="1400"/>
      <c r="AV11" s="1400"/>
      <c r="AW11" s="1400"/>
      <c r="AX11" s="1400"/>
      <c r="AY11" s="1400">
        <v>8116043</v>
      </c>
      <c r="AZ11" s="1400">
        <v>0</v>
      </c>
      <c r="BA11" s="1400"/>
      <c r="BB11" s="1400"/>
      <c r="BC11" s="1400"/>
      <c r="BD11" s="1400">
        <v>8116043</v>
      </c>
      <c r="BE11" s="1400">
        <v>0</v>
      </c>
      <c r="BF11" s="1400"/>
      <c r="BG11" s="1400"/>
      <c r="BH11" s="1400"/>
      <c r="BI11" s="1400"/>
      <c r="BJ11" s="1400"/>
      <c r="BK11" s="1400"/>
      <c r="BL11" s="1400">
        <v>0</v>
      </c>
      <c r="BM11" s="1400">
        <v>0</v>
      </c>
      <c r="BN11" s="1400"/>
      <c r="BO11" s="1400"/>
      <c r="BP11" s="1400"/>
      <c r="BQ11" s="1400"/>
      <c r="BR11" s="1400"/>
      <c r="BS11" s="1400"/>
      <c r="BT11" s="1400">
        <v>0</v>
      </c>
      <c r="BU11" s="1400">
        <v>0</v>
      </c>
      <c r="BV11" s="1400"/>
      <c r="BW11" s="1400"/>
      <c r="BX11" s="1400"/>
      <c r="BY11" s="1400"/>
      <c r="BZ11" s="1400">
        <v>0</v>
      </c>
      <c r="CA11" s="1400"/>
      <c r="CB11" s="1400"/>
      <c r="CC11" s="1400">
        <v>200128</v>
      </c>
      <c r="CD11" s="1400">
        <v>200128</v>
      </c>
      <c r="CE11" s="1400"/>
      <c r="CF11" s="1400">
        <v>200128</v>
      </c>
      <c r="CG11" s="1400"/>
      <c r="CH11" s="1400"/>
      <c r="CI11" s="1400"/>
      <c r="CJ11" s="1400">
        <v>0</v>
      </c>
      <c r="CK11" s="1400"/>
      <c r="CL11" s="1400"/>
      <c r="CM11" s="1400"/>
      <c r="CN11" s="1400"/>
      <c r="CO11" s="1400"/>
      <c r="CP11" s="1400"/>
      <c r="CQ11" s="1400">
        <v>9000000</v>
      </c>
      <c r="CR11" s="1400"/>
      <c r="CS11" s="1400">
        <v>9000000</v>
      </c>
      <c r="CT11" s="1400"/>
      <c r="CU11" s="1400">
        <v>61527239</v>
      </c>
      <c r="CV11" s="1400">
        <v>51717672</v>
      </c>
      <c r="CW11" s="1400">
        <v>9809567</v>
      </c>
      <c r="CX11" s="1400"/>
      <c r="CY11" s="1400">
        <v>0</v>
      </c>
      <c r="CZ11" s="1400"/>
      <c r="DA11" s="1400">
        <v>0</v>
      </c>
      <c r="DB11" s="1400"/>
      <c r="DC11" s="1400"/>
      <c r="DD11" s="1400"/>
      <c r="DE11" s="1400">
        <v>0</v>
      </c>
      <c r="DF11" s="1400"/>
      <c r="DG11" s="1400"/>
      <c r="DH11" s="1400"/>
      <c r="DI11" s="1400">
        <v>0</v>
      </c>
      <c r="DJ11" s="1400"/>
      <c r="DK11" s="1400"/>
      <c r="DL11" s="1400"/>
      <c r="DM11" s="1400"/>
      <c r="DN11" s="1400">
        <v>0</v>
      </c>
      <c r="DO11" s="1400"/>
      <c r="DP11" s="1400">
        <v>0</v>
      </c>
      <c r="DQ11" s="1400"/>
      <c r="DR11" s="1400"/>
      <c r="DS11" s="1400"/>
      <c r="DT11" s="1400">
        <v>0</v>
      </c>
      <c r="DU11" s="1400"/>
      <c r="DV11" s="1400"/>
      <c r="DW11" s="1400"/>
      <c r="DX11" s="1400"/>
      <c r="DY11" s="1400">
        <v>2207014</v>
      </c>
      <c r="DZ11" s="1400"/>
      <c r="EA11" s="1400">
        <v>11338</v>
      </c>
      <c r="EB11" s="1400">
        <v>267443</v>
      </c>
      <c r="EC11" s="1400"/>
      <c r="ED11" s="1400">
        <v>1901399</v>
      </c>
      <c r="EE11" s="1400">
        <v>26834</v>
      </c>
      <c r="EF11" s="1400"/>
      <c r="EG11" s="1400"/>
      <c r="EH11" s="1400">
        <v>7669788</v>
      </c>
      <c r="EI11" s="1400">
        <v>1316219</v>
      </c>
      <c r="EJ11" s="1400">
        <v>5535160</v>
      </c>
      <c r="EK11" s="1400">
        <v>818409</v>
      </c>
      <c r="EL11" s="1400"/>
      <c r="EM11" s="1400">
        <v>16075465</v>
      </c>
      <c r="EN11" s="1400"/>
      <c r="EO11" s="1400"/>
      <c r="EP11" s="1400"/>
      <c r="EQ11" s="1400"/>
      <c r="ER11" s="1400"/>
      <c r="ES11" s="1400">
        <v>122609473</v>
      </c>
    </row>
    <row r="12" spans="4:149" ht="14.4">
      <c r="D12" s="1194"/>
      <c r="E12" s="1196">
        <v>42186</v>
      </c>
      <c r="F12" s="1400"/>
      <c r="G12" s="1351">
        <v>19803</v>
      </c>
      <c r="H12" s="1400"/>
      <c r="I12" s="1400">
        <v>3991073</v>
      </c>
      <c r="J12" s="1400">
        <v>3991073</v>
      </c>
      <c r="K12" s="1400"/>
      <c r="L12" s="1400"/>
      <c r="M12" s="1400">
        <v>101479</v>
      </c>
      <c r="N12" s="1400">
        <v>101479</v>
      </c>
      <c r="O12" s="1400">
        <v>101479</v>
      </c>
      <c r="P12" s="1400"/>
      <c r="Q12" s="1400">
        <v>0</v>
      </c>
      <c r="R12" s="1400"/>
      <c r="S12" s="1400"/>
      <c r="T12" s="1400">
        <v>0</v>
      </c>
      <c r="U12" s="1400"/>
      <c r="V12" s="1400"/>
      <c r="W12" s="1400"/>
      <c r="X12" s="1400">
        <v>0</v>
      </c>
      <c r="Y12" s="1400">
        <v>0</v>
      </c>
      <c r="Z12" s="1400"/>
      <c r="AA12" s="1400"/>
      <c r="AB12" s="1400">
        <v>0</v>
      </c>
      <c r="AC12" s="1400"/>
      <c r="AD12" s="1400"/>
      <c r="AE12" s="1400"/>
      <c r="AF12" s="1400">
        <v>0</v>
      </c>
      <c r="AG12" s="1400"/>
      <c r="AH12" s="1400"/>
      <c r="AI12" s="1400"/>
      <c r="AJ12" s="1400"/>
      <c r="AK12" s="1400">
        <v>0</v>
      </c>
      <c r="AL12" s="1400"/>
      <c r="AM12" s="1400"/>
      <c r="AN12" s="1400"/>
      <c r="AO12" s="1400">
        <v>6624672</v>
      </c>
      <c r="AP12" s="1400">
        <v>5959426</v>
      </c>
      <c r="AQ12" s="1400">
        <v>665246</v>
      </c>
      <c r="AR12" s="1400">
        <v>665246</v>
      </c>
      <c r="AS12" s="1400"/>
      <c r="AT12" s="1400"/>
      <c r="AU12" s="1400"/>
      <c r="AV12" s="1400"/>
      <c r="AW12" s="1400"/>
      <c r="AX12" s="1400"/>
      <c r="AY12" s="1400">
        <v>8116043</v>
      </c>
      <c r="AZ12" s="1400">
        <v>0</v>
      </c>
      <c r="BA12" s="1400"/>
      <c r="BB12" s="1400"/>
      <c r="BC12" s="1400"/>
      <c r="BD12" s="1400">
        <v>8116043</v>
      </c>
      <c r="BE12" s="1400">
        <v>0</v>
      </c>
      <c r="BF12" s="1400"/>
      <c r="BG12" s="1400"/>
      <c r="BH12" s="1400"/>
      <c r="BI12" s="1400"/>
      <c r="BJ12" s="1400"/>
      <c r="BK12" s="1400"/>
      <c r="BL12" s="1400">
        <v>0</v>
      </c>
      <c r="BM12" s="1400">
        <v>0</v>
      </c>
      <c r="BN12" s="1400"/>
      <c r="BO12" s="1400"/>
      <c r="BP12" s="1400"/>
      <c r="BQ12" s="1400"/>
      <c r="BR12" s="1400"/>
      <c r="BS12" s="1400"/>
      <c r="BT12" s="1400">
        <v>0</v>
      </c>
      <c r="BU12" s="1400">
        <v>0</v>
      </c>
      <c r="BV12" s="1400"/>
      <c r="BW12" s="1400"/>
      <c r="BX12" s="1400"/>
      <c r="BY12" s="1400"/>
      <c r="BZ12" s="1400"/>
      <c r="CA12" s="1400"/>
      <c r="CB12" s="1400"/>
      <c r="CC12" s="1400">
        <v>199970</v>
      </c>
      <c r="CD12" s="1400">
        <v>199970</v>
      </c>
      <c r="CE12" s="1400"/>
      <c r="CF12" s="1400">
        <v>199970</v>
      </c>
      <c r="CG12" s="1400"/>
      <c r="CH12" s="1400"/>
      <c r="CI12" s="1400"/>
      <c r="CJ12" s="1400">
        <v>0</v>
      </c>
      <c r="CK12" s="1400"/>
      <c r="CL12" s="1400"/>
      <c r="CM12" s="1400"/>
      <c r="CN12" s="1400"/>
      <c r="CO12" s="1400"/>
      <c r="CP12" s="1400"/>
      <c r="CQ12" s="1400">
        <v>9000000</v>
      </c>
      <c r="CR12" s="1400"/>
      <c r="CS12" s="1400">
        <v>9000000</v>
      </c>
      <c r="CT12" s="1400"/>
      <c r="CU12" s="1400">
        <v>63821698</v>
      </c>
      <c r="CV12" s="1400">
        <v>54750337</v>
      </c>
      <c r="CW12" s="1400">
        <v>9071361</v>
      </c>
      <c r="CX12" s="1400"/>
      <c r="CY12" s="1400">
        <v>0</v>
      </c>
      <c r="CZ12" s="1400"/>
      <c r="DA12" s="1400">
        <v>0</v>
      </c>
      <c r="DB12" s="1400"/>
      <c r="DC12" s="1400"/>
      <c r="DD12" s="1400"/>
      <c r="DE12" s="1400">
        <v>0</v>
      </c>
      <c r="DF12" s="1400"/>
      <c r="DG12" s="1400"/>
      <c r="DH12" s="1400"/>
      <c r="DI12" s="1400">
        <v>0</v>
      </c>
      <c r="DJ12" s="1400"/>
      <c r="DK12" s="1400"/>
      <c r="DL12" s="1400"/>
      <c r="DM12" s="1400"/>
      <c r="DN12" s="1400">
        <v>0</v>
      </c>
      <c r="DO12" s="1400"/>
      <c r="DP12" s="1400">
        <v>0</v>
      </c>
      <c r="DQ12" s="1400"/>
      <c r="DR12" s="1400"/>
      <c r="DS12" s="1400"/>
      <c r="DT12" s="1400">
        <v>0</v>
      </c>
      <c r="DU12" s="1400"/>
      <c r="DV12" s="1400"/>
      <c r="DW12" s="1400"/>
      <c r="DX12" s="1400"/>
      <c r="DY12" s="1400">
        <v>1936313</v>
      </c>
      <c r="DZ12" s="1400"/>
      <c r="EA12" s="1400">
        <v>11946</v>
      </c>
      <c r="EB12" s="1400">
        <v>271900</v>
      </c>
      <c r="EC12" s="1400"/>
      <c r="ED12" s="1400">
        <v>1626176</v>
      </c>
      <c r="EE12" s="1400">
        <v>26291</v>
      </c>
      <c r="EF12" s="1400"/>
      <c r="EG12" s="1400"/>
      <c r="EH12" s="1400">
        <v>7841687</v>
      </c>
      <c r="EI12" s="1400">
        <v>1313984</v>
      </c>
      <c r="EJ12" s="1400">
        <v>5605715</v>
      </c>
      <c r="EK12" s="1400">
        <v>921988</v>
      </c>
      <c r="EL12" s="1400"/>
      <c r="EM12" s="1400">
        <v>16374311.84</v>
      </c>
      <c r="EN12" s="1400"/>
      <c r="EO12" s="1400"/>
      <c r="EP12" s="1400"/>
      <c r="EQ12" s="1400"/>
      <c r="ER12" s="1400"/>
      <c r="ES12" s="1400">
        <v>118027049.84</v>
      </c>
    </row>
    <row r="13" spans="4:149" ht="14.4">
      <c r="D13" s="1194"/>
      <c r="E13" s="1196">
        <v>42217</v>
      </c>
      <c r="F13" s="1400"/>
      <c r="G13" s="1351">
        <v>16276</v>
      </c>
      <c r="H13" s="1400"/>
      <c r="I13" s="1400">
        <v>6245677</v>
      </c>
      <c r="J13" s="1400">
        <v>6245677</v>
      </c>
      <c r="K13" s="1400"/>
      <c r="L13" s="1400"/>
      <c r="M13" s="1400">
        <v>446883</v>
      </c>
      <c r="N13" s="1400">
        <v>446883</v>
      </c>
      <c r="O13" s="1400">
        <v>446883</v>
      </c>
      <c r="P13" s="1400"/>
      <c r="Q13" s="1400">
        <v>0</v>
      </c>
      <c r="R13" s="1400"/>
      <c r="S13" s="1400"/>
      <c r="T13" s="1400">
        <v>0</v>
      </c>
      <c r="U13" s="1400"/>
      <c r="V13" s="1400"/>
      <c r="W13" s="1400"/>
      <c r="X13" s="1400">
        <v>0</v>
      </c>
      <c r="Y13" s="1400">
        <v>0</v>
      </c>
      <c r="Z13" s="1400"/>
      <c r="AA13" s="1400"/>
      <c r="AB13" s="1400">
        <v>0</v>
      </c>
      <c r="AC13" s="1400"/>
      <c r="AD13" s="1400"/>
      <c r="AE13" s="1400"/>
      <c r="AF13" s="1400">
        <v>0</v>
      </c>
      <c r="AG13" s="1400"/>
      <c r="AH13" s="1400"/>
      <c r="AI13" s="1400"/>
      <c r="AJ13" s="1400"/>
      <c r="AK13" s="1400">
        <v>0</v>
      </c>
      <c r="AL13" s="1400"/>
      <c r="AM13" s="1400"/>
      <c r="AN13" s="1400"/>
      <c r="AO13" s="1400">
        <v>5716181</v>
      </c>
      <c r="AP13" s="1400">
        <v>4853416</v>
      </c>
      <c r="AQ13" s="1400">
        <v>862765</v>
      </c>
      <c r="AR13" s="1400">
        <v>862765</v>
      </c>
      <c r="AS13" s="1400"/>
      <c r="AT13" s="1400"/>
      <c r="AU13" s="1400"/>
      <c r="AV13" s="1400"/>
      <c r="AW13" s="1400"/>
      <c r="AX13" s="1400"/>
      <c r="AY13" s="1400">
        <v>10983634</v>
      </c>
      <c r="AZ13" s="1400">
        <v>0</v>
      </c>
      <c r="BA13" s="1400"/>
      <c r="BB13" s="1400"/>
      <c r="BC13" s="1400"/>
      <c r="BD13" s="1400">
        <v>10983634</v>
      </c>
      <c r="BE13" s="1400">
        <v>0</v>
      </c>
      <c r="BF13" s="1400"/>
      <c r="BG13" s="1400"/>
      <c r="BH13" s="1400"/>
      <c r="BI13" s="1400"/>
      <c r="BJ13" s="1400"/>
      <c r="BK13" s="1400"/>
      <c r="BL13" s="1400">
        <v>0</v>
      </c>
      <c r="BM13" s="1400">
        <v>0</v>
      </c>
      <c r="BN13" s="1400"/>
      <c r="BO13" s="1400"/>
      <c r="BP13" s="1400"/>
      <c r="BQ13" s="1400"/>
      <c r="BR13" s="1400"/>
      <c r="BS13" s="1400"/>
      <c r="BT13" s="1400">
        <v>0</v>
      </c>
      <c r="BU13" s="1400">
        <v>0</v>
      </c>
      <c r="BV13" s="1400"/>
      <c r="BW13" s="1400"/>
      <c r="BX13" s="1400"/>
      <c r="BY13" s="1400"/>
      <c r="BZ13" s="1400"/>
      <c r="CA13" s="1400"/>
      <c r="CB13" s="1400"/>
      <c r="CC13" s="1400">
        <v>202602</v>
      </c>
      <c r="CD13" s="1400">
        <v>202602</v>
      </c>
      <c r="CE13" s="1400"/>
      <c r="CF13" s="1400">
        <v>202602</v>
      </c>
      <c r="CG13" s="1400"/>
      <c r="CH13" s="1400"/>
      <c r="CI13" s="1400"/>
      <c r="CJ13" s="1400">
        <v>0</v>
      </c>
      <c r="CK13" s="1400"/>
      <c r="CL13" s="1400"/>
      <c r="CM13" s="1400"/>
      <c r="CN13" s="1400"/>
      <c r="CO13" s="1400"/>
      <c r="CP13" s="1400"/>
      <c r="CQ13" s="1400">
        <v>5000000</v>
      </c>
      <c r="CR13" s="1400"/>
      <c r="CS13" s="1400">
        <v>5000000</v>
      </c>
      <c r="CT13" s="1400"/>
      <c r="CU13" s="1400">
        <v>65693904</v>
      </c>
      <c r="CV13" s="1400">
        <v>57152393</v>
      </c>
      <c r="CW13" s="1400">
        <v>8541511</v>
      </c>
      <c r="CX13" s="1400"/>
      <c r="CY13" s="1400">
        <v>0</v>
      </c>
      <c r="CZ13" s="1400"/>
      <c r="DA13" s="1400">
        <v>0</v>
      </c>
      <c r="DB13" s="1400"/>
      <c r="DC13" s="1400"/>
      <c r="DD13" s="1400"/>
      <c r="DE13" s="1400">
        <v>0</v>
      </c>
      <c r="DF13" s="1400"/>
      <c r="DG13" s="1400"/>
      <c r="DH13" s="1400"/>
      <c r="DI13" s="1400">
        <v>0</v>
      </c>
      <c r="DJ13" s="1400"/>
      <c r="DK13" s="1400"/>
      <c r="DL13" s="1400"/>
      <c r="DM13" s="1400"/>
      <c r="DN13" s="1400">
        <v>0</v>
      </c>
      <c r="DO13" s="1400"/>
      <c r="DP13" s="1400">
        <v>0</v>
      </c>
      <c r="DQ13" s="1400"/>
      <c r="DR13" s="1400"/>
      <c r="DS13" s="1400"/>
      <c r="DT13" s="1400">
        <v>0</v>
      </c>
      <c r="DU13" s="1400"/>
      <c r="DV13" s="1400"/>
      <c r="DW13" s="1400"/>
      <c r="DX13" s="1400"/>
      <c r="DY13" s="1400">
        <v>1849272</v>
      </c>
      <c r="DZ13" s="1400"/>
      <c r="EA13" s="1400">
        <v>11946</v>
      </c>
      <c r="EB13" s="1400">
        <v>277348</v>
      </c>
      <c r="EC13" s="1400"/>
      <c r="ED13" s="1400">
        <v>1532988</v>
      </c>
      <c r="EE13" s="1400">
        <v>26990</v>
      </c>
      <c r="EF13" s="1400"/>
      <c r="EG13" s="1400"/>
      <c r="EH13" s="1400">
        <v>8168296</v>
      </c>
      <c r="EI13" s="1400">
        <v>1630215</v>
      </c>
      <c r="EJ13" s="1400">
        <v>5568189</v>
      </c>
      <c r="EK13" s="1400">
        <v>969892</v>
      </c>
      <c r="EL13" s="1400"/>
      <c r="EM13" s="1400">
        <v>15468861</v>
      </c>
      <c r="EN13" s="1400"/>
      <c r="EO13" s="1400"/>
      <c r="EP13" s="1400"/>
      <c r="EQ13" s="1400"/>
      <c r="ER13" s="1400"/>
      <c r="ES13" s="1400">
        <v>119791586</v>
      </c>
    </row>
    <row r="14" spans="4:149" ht="14.4">
      <c r="D14" s="1194"/>
      <c r="E14" s="1196">
        <v>42248</v>
      </c>
      <c r="F14" s="1400"/>
      <c r="G14" s="1351">
        <v>21170</v>
      </c>
      <c r="H14" s="1400"/>
      <c r="I14" s="1400">
        <v>9341450</v>
      </c>
      <c r="J14" s="1400">
        <v>9341450</v>
      </c>
      <c r="K14" s="1400"/>
      <c r="L14" s="1400"/>
      <c r="M14" s="1400">
        <v>321181</v>
      </c>
      <c r="N14" s="1400">
        <v>321181</v>
      </c>
      <c r="O14" s="1400">
        <v>321181</v>
      </c>
      <c r="P14" s="1400"/>
      <c r="Q14" s="1400">
        <v>0</v>
      </c>
      <c r="R14" s="1400"/>
      <c r="S14" s="1400"/>
      <c r="T14" s="1400">
        <v>0</v>
      </c>
      <c r="U14" s="1400"/>
      <c r="V14" s="1400"/>
      <c r="W14" s="1400"/>
      <c r="X14" s="1400">
        <v>0</v>
      </c>
      <c r="Y14" s="1400">
        <v>0</v>
      </c>
      <c r="Z14" s="1400"/>
      <c r="AA14" s="1400"/>
      <c r="AB14" s="1400">
        <v>0</v>
      </c>
      <c r="AC14" s="1400"/>
      <c r="AD14" s="1400"/>
      <c r="AE14" s="1400"/>
      <c r="AF14" s="1400">
        <v>0</v>
      </c>
      <c r="AG14" s="1400"/>
      <c r="AH14" s="1400"/>
      <c r="AI14" s="1400"/>
      <c r="AJ14" s="1400"/>
      <c r="AK14" s="1400">
        <v>0</v>
      </c>
      <c r="AL14" s="1400"/>
      <c r="AM14" s="1400"/>
      <c r="AN14" s="1400"/>
      <c r="AO14" s="1400">
        <v>7746162</v>
      </c>
      <c r="AP14" s="1400">
        <v>6683472</v>
      </c>
      <c r="AQ14" s="1400">
        <v>1062690</v>
      </c>
      <c r="AR14" s="1400">
        <v>1062690</v>
      </c>
      <c r="AS14" s="1400"/>
      <c r="AT14" s="1400"/>
      <c r="AU14" s="1400"/>
      <c r="AV14" s="1400"/>
      <c r="AW14" s="1400"/>
      <c r="AX14" s="1400"/>
      <c r="AY14" s="1400">
        <v>12983634</v>
      </c>
      <c r="AZ14" s="1400">
        <v>0</v>
      </c>
      <c r="BA14" s="1400"/>
      <c r="BB14" s="1400"/>
      <c r="BC14" s="1400"/>
      <c r="BD14" s="1400">
        <v>12983634</v>
      </c>
      <c r="BE14" s="1400">
        <v>0</v>
      </c>
      <c r="BF14" s="1400"/>
      <c r="BG14" s="1400"/>
      <c r="BH14" s="1400"/>
      <c r="BI14" s="1400"/>
      <c r="BJ14" s="1400"/>
      <c r="BK14" s="1400"/>
      <c r="BL14" s="1400">
        <v>0</v>
      </c>
      <c r="BM14" s="1400">
        <v>0</v>
      </c>
      <c r="BN14" s="1400"/>
      <c r="BO14" s="1400"/>
      <c r="BP14" s="1400"/>
      <c r="BQ14" s="1400"/>
      <c r="BR14" s="1400"/>
      <c r="BS14" s="1400"/>
      <c r="BT14" s="1400">
        <v>0</v>
      </c>
      <c r="BU14" s="1400">
        <v>0</v>
      </c>
      <c r="BV14" s="1400"/>
      <c r="BW14" s="1400"/>
      <c r="BX14" s="1400"/>
      <c r="BY14" s="1400"/>
      <c r="BZ14" s="1400"/>
      <c r="CA14" s="1400"/>
      <c r="CB14" s="1400"/>
      <c r="CC14" s="1400">
        <v>197866</v>
      </c>
      <c r="CD14" s="1400">
        <v>197866</v>
      </c>
      <c r="CE14" s="1400"/>
      <c r="CF14" s="1400">
        <v>197866</v>
      </c>
      <c r="CG14" s="1400"/>
      <c r="CH14" s="1400"/>
      <c r="CI14" s="1400"/>
      <c r="CJ14" s="1400">
        <v>0</v>
      </c>
      <c r="CK14" s="1400"/>
      <c r="CL14" s="1400"/>
      <c r="CM14" s="1400"/>
      <c r="CN14" s="1400"/>
      <c r="CO14" s="1400"/>
      <c r="CP14" s="1400"/>
      <c r="CQ14" s="1400">
        <v>5000000</v>
      </c>
      <c r="CR14" s="1400"/>
      <c r="CS14" s="1400">
        <v>5000000</v>
      </c>
      <c r="CT14" s="1400"/>
      <c r="CU14" s="1400">
        <v>68046120</v>
      </c>
      <c r="CV14" s="1400">
        <v>59950125</v>
      </c>
      <c r="CW14" s="1400">
        <v>8095995</v>
      </c>
      <c r="CX14" s="1400"/>
      <c r="CY14" s="1400">
        <v>0</v>
      </c>
      <c r="CZ14" s="1400"/>
      <c r="DA14" s="1400">
        <v>0</v>
      </c>
      <c r="DB14" s="1400"/>
      <c r="DC14" s="1400"/>
      <c r="DD14" s="1400"/>
      <c r="DE14" s="1400">
        <v>0</v>
      </c>
      <c r="DF14" s="1400"/>
      <c r="DG14" s="1400"/>
      <c r="DH14" s="1400"/>
      <c r="DI14" s="1400">
        <v>0</v>
      </c>
      <c r="DJ14" s="1400"/>
      <c r="DK14" s="1400"/>
      <c r="DL14" s="1400"/>
      <c r="DM14" s="1400"/>
      <c r="DN14" s="1400">
        <v>0</v>
      </c>
      <c r="DO14" s="1400"/>
      <c r="DP14" s="1400">
        <v>0</v>
      </c>
      <c r="DQ14" s="1400"/>
      <c r="DR14" s="1400"/>
      <c r="DS14" s="1400"/>
      <c r="DT14" s="1400">
        <v>0</v>
      </c>
      <c r="DU14" s="1400"/>
      <c r="DV14" s="1400"/>
      <c r="DW14" s="1400"/>
      <c r="DX14" s="1400"/>
      <c r="DY14" s="1400">
        <v>1817317</v>
      </c>
      <c r="DZ14" s="1400"/>
      <c r="EA14" s="1400">
        <v>11946</v>
      </c>
      <c r="EB14" s="1400">
        <v>246642</v>
      </c>
      <c r="EC14" s="1400"/>
      <c r="ED14" s="1400">
        <v>1531768</v>
      </c>
      <c r="EE14" s="1400">
        <v>26961</v>
      </c>
      <c r="EF14" s="1400"/>
      <c r="EG14" s="1400"/>
      <c r="EH14" s="1400">
        <v>8142340</v>
      </c>
      <c r="EI14" s="1400">
        <v>1627382</v>
      </c>
      <c r="EJ14" s="1400">
        <v>5505786</v>
      </c>
      <c r="EK14" s="1400">
        <v>1009172</v>
      </c>
      <c r="EL14" s="1400"/>
      <c r="EM14" s="1400">
        <v>15469153</v>
      </c>
      <c r="EN14" s="1400"/>
      <c r="EO14" s="1400"/>
      <c r="EP14" s="1400"/>
      <c r="EQ14" s="1400"/>
      <c r="ER14" s="1400"/>
      <c r="ES14" s="1400">
        <v>129086393</v>
      </c>
    </row>
    <row r="15" spans="4:149" ht="14.4">
      <c r="D15" s="1194"/>
      <c r="E15" s="1196">
        <v>42278</v>
      </c>
      <c r="F15" s="1400"/>
      <c r="G15" s="1351">
        <v>42328</v>
      </c>
      <c r="H15" s="1400"/>
      <c r="I15" s="1400">
        <v>8408150</v>
      </c>
      <c r="J15" s="1400">
        <v>8408150</v>
      </c>
      <c r="K15" s="1400"/>
      <c r="L15" s="1400"/>
      <c r="M15" s="1400">
        <v>137187</v>
      </c>
      <c r="N15" s="1400">
        <v>137187</v>
      </c>
      <c r="O15" s="1400">
        <v>137187</v>
      </c>
      <c r="P15" s="1400"/>
      <c r="Q15" s="1400">
        <v>0</v>
      </c>
      <c r="R15" s="1400"/>
      <c r="S15" s="1400"/>
      <c r="T15" s="1400">
        <v>0</v>
      </c>
      <c r="U15" s="1400"/>
      <c r="V15" s="1400"/>
      <c r="W15" s="1400"/>
      <c r="X15" s="1400">
        <v>0</v>
      </c>
      <c r="Y15" s="1400">
        <v>0</v>
      </c>
      <c r="Z15" s="1400"/>
      <c r="AA15" s="1400"/>
      <c r="AB15" s="1400">
        <v>0</v>
      </c>
      <c r="AC15" s="1400"/>
      <c r="AD15" s="1400"/>
      <c r="AE15" s="1400"/>
      <c r="AF15" s="1400">
        <v>0</v>
      </c>
      <c r="AG15" s="1400"/>
      <c r="AH15" s="1400"/>
      <c r="AI15" s="1400"/>
      <c r="AJ15" s="1400"/>
      <c r="AK15" s="1400">
        <v>0</v>
      </c>
      <c r="AL15" s="1400"/>
      <c r="AM15" s="1400"/>
      <c r="AN15" s="1400"/>
      <c r="AO15" s="1400">
        <v>6016603</v>
      </c>
      <c r="AP15" s="1400">
        <v>5424760</v>
      </c>
      <c r="AQ15" s="1400">
        <v>591843</v>
      </c>
      <c r="AR15" s="1400">
        <v>591843</v>
      </c>
      <c r="AS15" s="1400"/>
      <c r="AT15" s="1400"/>
      <c r="AU15" s="1400"/>
      <c r="AV15" s="1400"/>
      <c r="AW15" s="1400"/>
      <c r="AX15" s="1400"/>
      <c r="AY15" s="1400">
        <v>14983634</v>
      </c>
      <c r="AZ15" s="1400">
        <v>0</v>
      </c>
      <c r="BA15" s="1400"/>
      <c r="BB15" s="1400"/>
      <c r="BC15" s="1400"/>
      <c r="BD15" s="1400">
        <v>14983634</v>
      </c>
      <c r="BE15" s="1400">
        <v>0</v>
      </c>
      <c r="BF15" s="1400"/>
      <c r="BG15" s="1400"/>
      <c r="BH15" s="1400"/>
      <c r="BI15" s="1400"/>
      <c r="BJ15" s="1400"/>
      <c r="BK15" s="1400"/>
      <c r="BL15" s="1400">
        <v>0</v>
      </c>
      <c r="BM15" s="1400">
        <v>0</v>
      </c>
      <c r="BN15" s="1400"/>
      <c r="BO15" s="1400"/>
      <c r="BP15" s="1400"/>
      <c r="BQ15" s="1400"/>
      <c r="BR15" s="1400"/>
      <c r="BS15" s="1400"/>
      <c r="BT15" s="1400">
        <v>0</v>
      </c>
      <c r="BU15" s="1400">
        <v>0</v>
      </c>
      <c r="BV15" s="1400"/>
      <c r="BW15" s="1400"/>
      <c r="BX15" s="1400"/>
      <c r="BY15" s="1400"/>
      <c r="BZ15" s="1400"/>
      <c r="CA15" s="1400"/>
      <c r="CB15" s="1400"/>
      <c r="CC15" s="1400">
        <v>198874</v>
      </c>
      <c r="CD15" s="1400">
        <v>198874</v>
      </c>
      <c r="CE15" s="1400"/>
      <c r="CF15" s="1400">
        <v>198874</v>
      </c>
      <c r="CG15" s="1400"/>
      <c r="CH15" s="1400"/>
      <c r="CI15" s="1400"/>
      <c r="CJ15" s="1400">
        <v>0</v>
      </c>
      <c r="CK15" s="1400"/>
      <c r="CL15" s="1400"/>
      <c r="CM15" s="1400"/>
      <c r="CN15" s="1400"/>
      <c r="CO15" s="1400"/>
      <c r="CP15" s="1400"/>
      <c r="CQ15" s="1400">
        <v>2000000</v>
      </c>
      <c r="CR15" s="1400"/>
      <c r="CS15" s="1400">
        <v>2000000</v>
      </c>
      <c r="CT15" s="1400"/>
      <c r="CU15" s="1400">
        <v>68928070</v>
      </c>
      <c r="CV15" s="1400">
        <v>61024280</v>
      </c>
      <c r="CW15" s="1400">
        <v>7903790</v>
      </c>
      <c r="CX15" s="1400"/>
      <c r="CY15" s="1400">
        <v>0</v>
      </c>
      <c r="CZ15" s="1400"/>
      <c r="DA15" s="1400">
        <v>0</v>
      </c>
      <c r="DB15" s="1400"/>
      <c r="DC15" s="1400"/>
      <c r="DD15" s="1400"/>
      <c r="DE15" s="1400">
        <v>0</v>
      </c>
      <c r="DF15" s="1400"/>
      <c r="DG15" s="1400"/>
      <c r="DH15" s="1400"/>
      <c r="DI15" s="1400">
        <v>0</v>
      </c>
      <c r="DJ15" s="1400"/>
      <c r="DK15" s="1400"/>
      <c r="DL15" s="1400"/>
      <c r="DM15" s="1400"/>
      <c r="DN15" s="1400">
        <v>0</v>
      </c>
      <c r="DO15" s="1400"/>
      <c r="DP15" s="1400">
        <v>0</v>
      </c>
      <c r="DQ15" s="1400"/>
      <c r="DR15" s="1400"/>
      <c r="DS15" s="1400"/>
      <c r="DT15" s="1400">
        <v>0</v>
      </c>
      <c r="DU15" s="1400"/>
      <c r="DV15" s="1400"/>
      <c r="DW15" s="1400"/>
      <c r="DX15" s="1400"/>
      <c r="DY15" s="1400">
        <v>1788340</v>
      </c>
      <c r="DZ15" s="1400"/>
      <c r="EA15" s="1400">
        <v>11946</v>
      </c>
      <c r="EB15" s="1400">
        <v>217917</v>
      </c>
      <c r="EC15" s="1400"/>
      <c r="ED15" s="1400">
        <v>1532119</v>
      </c>
      <c r="EE15" s="1400">
        <v>26358</v>
      </c>
      <c r="EF15" s="1400"/>
      <c r="EG15" s="1400"/>
      <c r="EH15" s="1400">
        <v>8044790</v>
      </c>
      <c r="EI15" s="1400">
        <v>1624550</v>
      </c>
      <c r="EJ15" s="1400">
        <v>5437653</v>
      </c>
      <c r="EK15" s="1400">
        <v>982587</v>
      </c>
      <c r="EL15" s="1400"/>
      <c r="EM15" s="1400">
        <v>16130487</v>
      </c>
      <c r="EN15" s="1400"/>
      <c r="EO15" s="1400"/>
      <c r="EP15" s="1400"/>
      <c r="EQ15" s="1400"/>
      <c r="ER15" s="1400"/>
      <c r="ES15" s="1400">
        <v>126678463</v>
      </c>
    </row>
    <row r="16" spans="4:149" ht="14.4">
      <c r="D16" s="1194"/>
      <c r="E16" s="1196">
        <v>42309</v>
      </c>
      <c r="F16" s="1400"/>
      <c r="G16" s="1351">
        <v>19653</v>
      </c>
      <c r="H16" s="1400"/>
      <c r="I16" s="1400">
        <v>15499828</v>
      </c>
      <c r="J16" s="1400">
        <v>15499828</v>
      </c>
      <c r="K16" s="1400"/>
      <c r="L16" s="1400"/>
      <c r="M16" s="1400">
        <v>461936</v>
      </c>
      <c r="N16" s="1400">
        <v>461936</v>
      </c>
      <c r="O16" s="1400">
        <v>461936</v>
      </c>
      <c r="P16" s="1400"/>
      <c r="Q16" s="1400">
        <v>0</v>
      </c>
      <c r="R16" s="1400"/>
      <c r="S16" s="1400"/>
      <c r="T16" s="1400">
        <v>0</v>
      </c>
      <c r="U16" s="1400"/>
      <c r="V16" s="1400"/>
      <c r="W16" s="1400"/>
      <c r="X16" s="1400">
        <v>0</v>
      </c>
      <c r="Y16" s="1400">
        <v>0</v>
      </c>
      <c r="Z16" s="1400"/>
      <c r="AA16" s="1400"/>
      <c r="AB16" s="1400">
        <v>0</v>
      </c>
      <c r="AC16" s="1400"/>
      <c r="AD16" s="1400"/>
      <c r="AE16" s="1400"/>
      <c r="AF16" s="1400">
        <v>0</v>
      </c>
      <c r="AG16" s="1400"/>
      <c r="AH16" s="1400"/>
      <c r="AI16" s="1400"/>
      <c r="AJ16" s="1400"/>
      <c r="AK16" s="1400">
        <v>0</v>
      </c>
      <c r="AL16" s="1400"/>
      <c r="AM16" s="1400"/>
      <c r="AN16" s="1400"/>
      <c r="AO16" s="1400">
        <v>2726667</v>
      </c>
      <c r="AP16" s="1400">
        <v>2057550</v>
      </c>
      <c r="AQ16" s="1400">
        <v>669117</v>
      </c>
      <c r="AR16" s="1400">
        <v>669117</v>
      </c>
      <c r="AS16" s="1400"/>
      <c r="AT16" s="1400"/>
      <c r="AU16" s="1400"/>
      <c r="AV16" s="1400"/>
      <c r="AW16" s="1400"/>
      <c r="AX16" s="1400"/>
      <c r="AY16" s="1400">
        <v>14983634</v>
      </c>
      <c r="AZ16" s="1400">
        <v>0</v>
      </c>
      <c r="BA16" s="1400"/>
      <c r="BB16" s="1400"/>
      <c r="BC16" s="1400"/>
      <c r="BD16" s="1400">
        <v>14983634</v>
      </c>
      <c r="BE16" s="1400">
        <v>0</v>
      </c>
      <c r="BF16" s="1400"/>
      <c r="BG16" s="1400"/>
      <c r="BH16" s="1400"/>
      <c r="BI16" s="1400"/>
      <c r="BJ16" s="1400"/>
      <c r="BK16" s="1400"/>
      <c r="BL16" s="1400">
        <v>0</v>
      </c>
      <c r="BM16" s="1400">
        <v>0</v>
      </c>
      <c r="BN16" s="1400"/>
      <c r="BO16" s="1400"/>
      <c r="BP16" s="1400"/>
      <c r="BQ16" s="1400"/>
      <c r="BR16" s="1400"/>
      <c r="BS16" s="1400"/>
      <c r="BT16" s="1400">
        <v>0</v>
      </c>
      <c r="BU16" s="1400">
        <v>0</v>
      </c>
      <c r="BV16" s="1400"/>
      <c r="BW16" s="1400"/>
      <c r="BX16" s="1400"/>
      <c r="BY16" s="1400"/>
      <c r="BZ16" s="1400"/>
      <c r="CA16" s="1400"/>
      <c r="CB16" s="1400"/>
      <c r="CC16" s="1400">
        <v>199521</v>
      </c>
      <c r="CD16" s="1400">
        <v>199521</v>
      </c>
      <c r="CE16" s="1400"/>
      <c r="CF16" s="1400">
        <v>199521</v>
      </c>
      <c r="CG16" s="1400"/>
      <c r="CH16" s="1400"/>
      <c r="CI16" s="1400"/>
      <c r="CJ16" s="1400">
        <v>0</v>
      </c>
      <c r="CK16" s="1400"/>
      <c r="CL16" s="1400"/>
      <c r="CM16" s="1400"/>
      <c r="CN16" s="1400"/>
      <c r="CO16" s="1400"/>
      <c r="CP16" s="1400"/>
      <c r="CQ16" s="1400">
        <v>0</v>
      </c>
      <c r="CR16" s="1400"/>
      <c r="CS16" s="1400"/>
      <c r="CT16" s="1400"/>
      <c r="CU16" s="1400">
        <v>69473323</v>
      </c>
      <c r="CV16" s="1400">
        <v>61726323</v>
      </c>
      <c r="CW16" s="1400">
        <v>7747000</v>
      </c>
      <c r="CX16" s="1400"/>
      <c r="CY16" s="1400">
        <v>0</v>
      </c>
      <c r="CZ16" s="1400"/>
      <c r="DA16" s="1400">
        <v>0</v>
      </c>
      <c r="DB16" s="1400"/>
      <c r="DC16" s="1400"/>
      <c r="DD16" s="1400"/>
      <c r="DE16" s="1400">
        <v>0</v>
      </c>
      <c r="DF16" s="1400"/>
      <c r="DG16" s="1400"/>
      <c r="DH16" s="1400"/>
      <c r="DI16" s="1400">
        <v>0</v>
      </c>
      <c r="DJ16" s="1400"/>
      <c r="DK16" s="1400"/>
      <c r="DL16" s="1400"/>
      <c r="DM16" s="1400"/>
      <c r="DN16" s="1400">
        <v>0</v>
      </c>
      <c r="DO16" s="1400"/>
      <c r="DP16" s="1400">
        <v>0</v>
      </c>
      <c r="DQ16" s="1400"/>
      <c r="DR16" s="1400"/>
      <c r="DS16" s="1400"/>
      <c r="DT16" s="1400">
        <v>0</v>
      </c>
      <c r="DU16" s="1400"/>
      <c r="DV16" s="1400"/>
      <c r="DW16" s="1400"/>
      <c r="DX16" s="1400"/>
      <c r="DY16" s="1400">
        <v>1600534</v>
      </c>
      <c r="DZ16" s="1400"/>
      <c r="EA16" s="1400">
        <v>11654</v>
      </c>
      <c r="EB16" s="1400">
        <v>209002</v>
      </c>
      <c r="EC16" s="1400"/>
      <c r="ED16" s="1400">
        <v>1354459</v>
      </c>
      <c r="EE16" s="1400">
        <v>25419</v>
      </c>
      <c r="EF16" s="1400"/>
      <c r="EG16" s="1400"/>
      <c r="EH16" s="1400">
        <v>8151882</v>
      </c>
      <c r="EI16" s="1400">
        <v>1621717</v>
      </c>
      <c r="EJ16" s="1400">
        <v>5565074</v>
      </c>
      <c r="EK16" s="1400">
        <v>965091</v>
      </c>
      <c r="EL16" s="1400"/>
      <c r="EM16" s="1400">
        <v>16127480</v>
      </c>
      <c r="EN16" s="1400"/>
      <c r="EO16" s="1400"/>
      <c r="EP16" s="1400"/>
      <c r="EQ16" s="1400"/>
      <c r="ER16" s="1400"/>
      <c r="ES16" s="1400">
        <v>129244458</v>
      </c>
    </row>
    <row r="17" spans="5:149" ht="14.4">
      <c r="E17" s="1196">
        <v>42339</v>
      </c>
      <c r="F17" s="1400"/>
      <c r="G17" s="1351">
        <v>30087</v>
      </c>
      <c r="H17" s="1400"/>
      <c r="I17" s="1400">
        <v>161686</v>
      </c>
      <c r="J17" s="1400">
        <v>161686</v>
      </c>
      <c r="K17" s="1400"/>
      <c r="L17" s="1400"/>
      <c r="M17" s="1400">
        <v>136940</v>
      </c>
      <c r="N17" s="1400">
        <v>136940</v>
      </c>
      <c r="O17" s="1400">
        <v>136940</v>
      </c>
      <c r="P17" s="1400"/>
      <c r="Q17" s="1400">
        <v>0</v>
      </c>
      <c r="R17" s="1400"/>
      <c r="S17" s="1400"/>
      <c r="T17" s="1400">
        <v>0</v>
      </c>
      <c r="U17" s="1400"/>
      <c r="V17" s="1400"/>
      <c r="W17" s="1400"/>
      <c r="X17" s="1400">
        <v>0</v>
      </c>
      <c r="Y17" s="1400">
        <v>0</v>
      </c>
      <c r="Z17" s="1400"/>
      <c r="AA17" s="1400"/>
      <c r="AB17" s="1400">
        <v>0</v>
      </c>
      <c r="AC17" s="1400"/>
      <c r="AD17" s="1400"/>
      <c r="AE17" s="1400"/>
      <c r="AF17" s="1400">
        <v>0</v>
      </c>
      <c r="AG17" s="1400"/>
      <c r="AH17" s="1400"/>
      <c r="AI17" s="1400"/>
      <c r="AJ17" s="1400"/>
      <c r="AK17" s="1400">
        <v>0</v>
      </c>
      <c r="AL17" s="1400"/>
      <c r="AM17" s="1400"/>
      <c r="AN17" s="1400"/>
      <c r="AO17" s="1400">
        <v>3257803</v>
      </c>
      <c r="AP17" s="1400">
        <v>2719845</v>
      </c>
      <c r="AQ17" s="1400">
        <v>537958</v>
      </c>
      <c r="AR17" s="1400">
        <v>537958</v>
      </c>
      <c r="AS17" s="1400"/>
      <c r="AT17" s="1400"/>
      <c r="AU17" s="1400"/>
      <c r="AV17" s="1400"/>
      <c r="AW17" s="1400"/>
      <c r="AX17" s="1400"/>
      <c r="AY17" s="1400">
        <v>36483634</v>
      </c>
      <c r="AZ17" s="1400">
        <v>0</v>
      </c>
      <c r="BA17" s="1400"/>
      <c r="BB17" s="1400"/>
      <c r="BC17" s="1400"/>
      <c r="BD17" s="1400">
        <v>36483634</v>
      </c>
      <c r="BE17" s="1400">
        <v>0</v>
      </c>
      <c r="BF17" s="1400"/>
      <c r="BG17" s="1400"/>
      <c r="BH17" s="1400"/>
      <c r="BI17" s="1400"/>
      <c r="BJ17" s="1400"/>
      <c r="BK17" s="1400"/>
      <c r="BL17" s="1400">
        <v>0</v>
      </c>
      <c r="BM17" s="1400">
        <v>0</v>
      </c>
      <c r="BN17" s="1400"/>
      <c r="BO17" s="1400"/>
      <c r="BP17" s="1400"/>
      <c r="BQ17" s="1400"/>
      <c r="BR17" s="1400"/>
      <c r="BS17" s="1400"/>
      <c r="BT17" s="1400">
        <v>0</v>
      </c>
      <c r="BU17" s="1400">
        <v>0</v>
      </c>
      <c r="BV17" s="1400"/>
      <c r="BW17" s="1400"/>
      <c r="BX17" s="1400"/>
      <c r="BY17" s="1400"/>
      <c r="BZ17" s="1400"/>
      <c r="CA17" s="1400"/>
      <c r="CB17" s="1400"/>
      <c r="CC17" s="1400">
        <v>199939</v>
      </c>
      <c r="CD17" s="1400">
        <v>199939</v>
      </c>
      <c r="CE17" s="1400"/>
      <c r="CF17" s="1400">
        <v>199939</v>
      </c>
      <c r="CG17" s="1400"/>
      <c r="CH17" s="1400"/>
      <c r="CI17" s="1400"/>
      <c r="CJ17" s="1400">
        <v>0</v>
      </c>
      <c r="CK17" s="1400"/>
      <c r="CL17" s="1400"/>
      <c r="CM17" s="1400"/>
      <c r="CN17" s="1400"/>
      <c r="CO17" s="1400"/>
      <c r="CP17" s="1400"/>
      <c r="CQ17" s="1400">
        <v>5000000</v>
      </c>
      <c r="CR17" s="1400"/>
      <c r="CS17" s="1400">
        <v>5000000</v>
      </c>
      <c r="CT17" s="1400"/>
      <c r="CU17" s="1400">
        <v>70891026</v>
      </c>
      <c r="CV17" s="1400">
        <v>63732968</v>
      </c>
      <c r="CW17" s="1400">
        <v>7158058</v>
      </c>
      <c r="CX17" s="1400"/>
      <c r="CY17" s="1400">
        <v>0</v>
      </c>
      <c r="CZ17" s="1400"/>
      <c r="DA17" s="1400">
        <v>0</v>
      </c>
      <c r="DB17" s="1400"/>
      <c r="DC17" s="1400"/>
      <c r="DD17" s="1400"/>
      <c r="DE17" s="1400">
        <v>0</v>
      </c>
      <c r="DF17" s="1400"/>
      <c r="DG17" s="1400"/>
      <c r="DH17" s="1400"/>
      <c r="DI17" s="1400">
        <v>0</v>
      </c>
      <c r="DJ17" s="1400"/>
      <c r="DK17" s="1400"/>
      <c r="DL17" s="1400"/>
      <c r="DM17" s="1400"/>
      <c r="DN17" s="1400">
        <v>0</v>
      </c>
      <c r="DO17" s="1400"/>
      <c r="DP17" s="1400">
        <v>0</v>
      </c>
      <c r="DQ17" s="1400"/>
      <c r="DR17" s="1400"/>
      <c r="DS17" s="1400"/>
      <c r="DT17" s="1400">
        <v>0</v>
      </c>
      <c r="DU17" s="1400"/>
      <c r="DV17" s="1400"/>
      <c r="DW17" s="1400"/>
      <c r="DX17" s="1400"/>
      <c r="DY17" s="1400">
        <v>1619018</v>
      </c>
      <c r="DZ17" s="1400"/>
      <c r="EA17" s="1400">
        <v>11338</v>
      </c>
      <c r="EB17" s="1400">
        <v>201484</v>
      </c>
      <c r="EC17" s="1400"/>
      <c r="ED17" s="1400">
        <v>1379951</v>
      </c>
      <c r="EE17" s="1400">
        <v>26245</v>
      </c>
      <c r="EF17" s="1400"/>
      <c r="EG17" s="1400"/>
      <c r="EH17" s="1400">
        <v>8066384</v>
      </c>
      <c r="EI17" s="1400">
        <v>1618885</v>
      </c>
      <c r="EJ17" s="1400">
        <v>5511316</v>
      </c>
      <c r="EK17" s="1400">
        <v>936183</v>
      </c>
      <c r="EL17" s="1400"/>
      <c r="EM17" s="1400">
        <v>17633992</v>
      </c>
      <c r="EN17" s="1400"/>
      <c r="EO17" s="1400"/>
      <c r="EP17" s="1400"/>
      <c r="EQ17" s="1400"/>
      <c r="ER17" s="1400"/>
      <c r="ES17" s="1400">
        <v>143480509</v>
      </c>
    </row>
    <row r="18" spans="5:149" ht="14.4">
      <c r="E18" s="1196"/>
      <c r="F18" s="1400"/>
      <c r="G18" s="1351"/>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D18" s="1400"/>
      <c r="BE18" s="1400"/>
      <c r="BF18" s="1400"/>
      <c r="BG18" s="1400"/>
      <c r="BH18" s="1400"/>
      <c r="BI18" s="1400"/>
      <c r="BJ18" s="1400"/>
      <c r="BK18" s="1400"/>
      <c r="BL18" s="1400"/>
      <c r="BM18" s="1400"/>
      <c r="BN18" s="1400"/>
      <c r="BO18" s="1400"/>
      <c r="BP18" s="1400"/>
      <c r="BQ18" s="1400"/>
      <c r="BR18" s="1400"/>
      <c r="BS18" s="1400"/>
      <c r="BT18" s="1400"/>
      <c r="BU18" s="1400"/>
      <c r="BV18" s="1400"/>
      <c r="BW18" s="1400"/>
      <c r="BX18" s="1400"/>
      <c r="BY18" s="1400"/>
      <c r="BZ18" s="1400"/>
      <c r="CA18" s="1400"/>
      <c r="CB18" s="1400"/>
      <c r="CC18" s="1400"/>
      <c r="CD18" s="1400"/>
      <c r="CE18" s="1400"/>
      <c r="CF18" s="1400"/>
      <c r="CG18" s="1400"/>
      <c r="CH18" s="1400"/>
      <c r="CI18" s="1400"/>
      <c r="CJ18" s="1400"/>
      <c r="CK18" s="1400"/>
      <c r="CL18" s="1400"/>
      <c r="CM18" s="1400"/>
      <c r="CN18" s="1400"/>
      <c r="CO18" s="1400"/>
      <c r="CP18" s="1400"/>
      <c r="CQ18" s="1400"/>
      <c r="CR18" s="1400"/>
      <c r="CS18" s="1400"/>
      <c r="CT18" s="1400"/>
      <c r="CU18" s="1400"/>
      <c r="CV18" s="1400"/>
      <c r="CW18" s="1400"/>
      <c r="CX18" s="1400"/>
      <c r="CY18" s="1400"/>
      <c r="CZ18" s="1400"/>
      <c r="DA18" s="1400"/>
      <c r="DB18" s="1400"/>
      <c r="DC18" s="1400"/>
      <c r="DD18" s="1400"/>
      <c r="DE18" s="1400"/>
      <c r="DF18" s="1400"/>
      <c r="DG18" s="1400"/>
      <c r="DH18" s="1400"/>
      <c r="DI18" s="1400"/>
      <c r="DJ18" s="1400"/>
      <c r="DK18" s="1400"/>
      <c r="DL18" s="1400"/>
      <c r="DM18" s="1400"/>
      <c r="DN18" s="1400"/>
      <c r="DO18" s="1400"/>
      <c r="DP18" s="1400"/>
      <c r="DQ18" s="1400"/>
      <c r="DR18" s="1400"/>
      <c r="DS18" s="1400"/>
      <c r="DT18" s="1400"/>
      <c r="DU18" s="1400"/>
      <c r="DV18" s="1400"/>
      <c r="DW18" s="1400"/>
      <c r="DX18" s="1400"/>
      <c r="DY18" s="1400"/>
      <c r="DZ18" s="1400"/>
      <c r="EA18" s="1400"/>
      <c r="EB18" s="1400"/>
      <c r="EC18" s="1400"/>
      <c r="ED18" s="1400"/>
      <c r="EE18" s="1400"/>
      <c r="EF18" s="1400"/>
      <c r="EG18" s="1400"/>
      <c r="EH18" s="1400"/>
      <c r="EI18" s="1400"/>
      <c r="EJ18" s="1400"/>
      <c r="EK18" s="1400"/>
      <c r="EL18" s="1400"/>
      <c r="EM18" s="1400"/>
      <c r="EN18" s="1400"/>
      <c r="EO18" s="1400"/>
      <c r="EP18" s="1400"/>
      <c r="EQ18" s="1400"/>
      <c r="ER18" s="1400"/>
      <c r="ES18" s="1400"/>
    </row>
    <row r="19" spans="5:149" ht="14.4">
      <c r="E19" s="1196"/>
      <c r="F19" s="1400"/>
      <c r="G19" s="1351"/>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0"/>
      <c r="AW19" s="1400"/>
      <c r="AX19" s="1400"/>
      <c r="AY19" s="1400"/>
      <c r="AZ19" s="1400"/>
      <c r="BA19" s="1400"/>
      <c r="BB19" s="1400"/>
      <c r="BC19" s="1400"/>
      <c r="BD19" s="1400"/>
      <c r="BE19" s="1400"/>
      <c r="BF19" s="1400"/>
      <c r="BG19" s="1400"/>
      <c r="BH19" s="1400"/>
      <c r="BI19" s="1400"/>
      <c r="BJ19" s="1400"/>
      <c r="BK19" s="1400"/>
      <c r="BL19" s="1400"/>
      <c r="BM19" s="1400"/>
      <c r="BN19" s="1400"/>
      <c r="BO19" s="1400"/>
      <c r="BP19" s="1400"/>
      <c r="BQ19" s="1400"/>
      <c r="BR19" s="1400"/>
      <c r="BS19" s="1400"/>
      <c r="BT19" s="1400"/>
      <c r="BU19" s="1400"/>
      <c r="BV19" s="1400"/>
      <c r="BW19" s="1400"/>
      <c r="BX19" s="1400"/>
      <c r="BY19" s="1400"/>
      <c r="BZ19" s="1400"/>
      <c r="CA19" s="1400"/>
      <c r="CB19" s="1400"/>
      <c r="CC19" s="1400"/>
      <c r="CD19" s="1400"/>
      <c r="CE19" s="1400"/>
      <c r="CF19" s="1400"/>
      <c r="CG19" s="1400"/>
      <c r="CH19" s="1400"/>
      <c r="CI19" s="1400"/>
      <c r="CJ19" s="1400"/>
      <c r="CK19" s="1400"/>
      <c r="CL19" s="1400"/>
      <c r="CM19" s="1400"/>
      <c r="CN19" s="1400"/>
      <c r="CO19" s="1400"/>
      <c r="CP19" s="1400"/>
      <c r="CQ19" s="1400"/>
      <c r="CR19" s="1400"/>
      <c r="CS19" s="1400"/>
      <c r="CT19" s="1400"/>
      <c r="CU19" s="1400"/>
      <c r="CV19" s="1400"/>
      <c r="CW19" s="1400"/>
      <c r="CX19" s="1400"/>
      <c r="CY19" s="1400"/>
      <c r="CZ19" s="1400"/>
      <c r="DA19" s="1400"/>
      <c r="DB19" s="1400"/>
      <c r="DC19" s="1400"/>
      <c r="DD19" s="1400"/>
      <c r="DE19" s="1400"/>
      <c r="DF19" s="1400"/>
      <c r="DG19" s="1400"/>
      <c r="DH19" s="1400"/>
      <c r="DI19" s="1400"/>
      <c r="DJ19" s="1400"/>
      <c r="DK19" s="1400"/>
      <c r="DL19" s="1400"/>
      <c r="DM19" s="1400"/>
      <c r="DN19" s="1400"/>
      <c r="DO19" s="1400"/>
      <c r="DP19" s="1400"/>
      <c r="DQ19" s="1400"/>
      <c r="DR19" s="1400"/>
      <c r="DS19" s="1400"/>
      <c r="DT19" s="1400"/>
      <c r="DU19" s="1400"/>
      <c r="DV19" s="1400"/>
      <c r="DW19" s="1400"/>
      <c r="DX19" s="1400"/>
      <c r="DY19" s="1400"/>
      <c r="DZ19" s="1400"/>
      <c r="EA19" s="1400"/>
      <c r="EB19" s="1400"/>
      <c r="EC19" s="1400"/>
      <c r="ED19" s="1400"/>
      <c r="EE19" s="1400"/>
      <c r="EF19" s="1400"/>
      <c r="EG19" s="1400"/>
      <c r="EH19" s="1400"/>
      <c r="EI19" s="1400"/>
      <c r="EJ19" s="1400"/>
      <c r="EK19" s="1400"/>
      <c r="EL19" s="1400"/>
      <c r="EM19" s="1400"/>
      <c r="EN19" s="1400"/>
      <c r="EO19" s="1400"/>
      <c r="EP19" s="1400"/>
      <c r="EQ19" s="1400"/>
      <c r="ER19" s="1400"/>
      <c r="ES19" s="1400"/>
    </row>
    <row r="20" spans="5:149" ht="14.4">
      <c r="E20" s="1196">
        <v>42370</v>
      </c>
      <c r="F20" s="1400"/>
      <c r="G20" s="1351">
        <v>38626</v>
      </c>
      <c r="H20" s="1400"/>
      <c r="I20" s="1400">
        <v>12260533</v>
      </c>
      <c r="J20" s="1400">
        <v>12260533</v>
      </c>
      <c r="K20" s="1400"/>
      <c r="L20" s="1400"/>
      <c r="M20" s="1400">
        <v>453188</v>
      </c>
      <c r="N20" s="1400">
        <v>453188</v>
      </c>
      <c r="O20" s="1400">
        <v>453188</v>
      </c>
      <c r="P20" s="1400"/>
      <c r="Q20" s="1400">
        <v>0</v>
      </c>
      <c r="R20" s="1400"/>
      <c r="S20" s="1400"/>
      <c r="T20" s="1400">
        <v>0</v>
      </c>
      <c r="U20" s="1400"/>
      <c r="V20" s="1400"/>
      <c r="W20" s="1400"/>
      <c r="X20" s="1400">
        <v>0</v>
      </c>
      <c r="Y20" s="1400">
        <v>0</v>
      </c>
      <c r="Z20" s="1400"/>
      <c r="AA20" s="1400"/>
      <c r="AB20" s="1400">
        <v>0</v>
      </c>
      <c r="AC20" s="1400"/>
      <c r="AD20" s="1400"/>
      <c r="AE20" s="1400"/>
      <c r="AF20" s="1400">
        <v>0</v>
      </c>
      <c r="AG20" s="1400"/>
      <c r="AH20" s="1400"/>
      <c r="AI20" s="1400"/>
      <c r="AJ20" s="1400"/>
      <c r="AK20" s="1400">
        <v>0</v>
      </c>
      <c r="AL20" s="1400"/>
      <c r="AM20" s="1400"/>
      <c r="AN20" s="1400"/>
      <c r="AO20" s="1400">
        <v>4175636</v>
      </c>
      <c r="AP20" s="1400">
        <v>3811005</v>
      </c>
      <c r="AQ20" s="1400">
        <v>364631</v>
      </c>
      <c r="AR20" s="1400">
        <v>364631</v>
      </c>
      <c r="AS20" s="1400"/>
      <c r="AT20" s="1400"/>
      <c r="AU20" s="1400"/>
      <c r="AV20" s="1400"/>
      <c r="AW20" s="1400"/>
      <c r="AX20" s="1400"/>
      <c r="AY20" s="1400">
        <v>30867591</v>
      </c>
      <c r="AZ20" s="1400">
        <v>0</v>
      </c>
      <c r="BA20" s="1400"/>
      <c r="BB20" s="1400"/>
      <c r="BC20" s="1400"/>
      <c r="BD20" s="1400">
        <v>30867591</v>
      </c>
      <c r="BE20" s="1400">
        <v>0</v>
      </c>
      <c r="BF20" s="1400"/>
      <c r="BG20" s="1400"/>
      <c r="BH20" s="1400"/>
      <c r="BI20" s="1400"/>
      <c r="BJ20" s="1400"/>
      <c r="BK20" s="1400"/>
      <c r="BL20" s="1400">
        <v>0</v>
      </c>
      <c r="BM20" s="1400">
        <v>0</v>
      </c>
      <c r="BN20" s="1400"/>
      <c r="BO20" s="1400"/>
      <c r="BP20" s="1400"/>
      <c r="BQ20" s="1400"/>
      <c r="BR20" s="1400"/>
      <c r="BS20" s="1400"/>
      <c r="BT20" s="1400">
        <v>0</v>
      </c>
      <c r="BU20" s="1400">
        <v>0</v>
      </c>
      <c r="BV20" s="1400"/>
      <c r="BW20" s="1400"/>
      <c r="BX20" s="1400"/>
      <c r="BY20" s="1400"/>
      <c r="BZ20" s="1400"/>
      <c r="CA20" s="1400"/>
      <c r="CB20" s="1400"/>
      <c r="CC20" s="1400">
        <v>197819</v>
      </c>
      <c r="CD20" s="1400">
        <v>197819</v>
      </c>
      <c r="CE20" s="1400"/>
      <c r="CF20" s="1400">
        <v>197819</v>
      </c>
      <c r="CG20" s="1400"/>
      <c r="CH20" s="1400"/>
      <c r="CI20" s="1400"/>
      <c r="CJ20" s="1400">
        <v>0</v>
      </c>
      <c r="CK20" s="1400"/>
      <c r="CL20" s="1400"/>
      <c r="CM20" s="1400"/>
      <c r="CN20" s="1400"/>
      <c r="CO20" s="1400"/>
      <c r="CP20" s="1400"/>
      <c r="CQ20" s="1400">
        <v>5000000</v>
      </c>
      <c r="CR20" s="1400"/>
      <c r="CS20" s="1400">
        <v>5000000</v>
      </c>
      <c r="CT20" s="1400"/>
      <c r="CU20" s="1400">
        <v>68807330</v>
      </c>
      <c r="CV20" s="1400">
        <v>61954303</v>
      </c>
      <c r="CW20" s="1400">
        <v>6853027</v>
      </c>
      <c r="CX20" s="1400"/>
      <c r="CY20" s="1400">
        <v>0</v>
      </c>
      <c r="CZ20" s="1400"/>
      <c r="DA20" s="1400">
        <v>0</v>
      </c>
      <c r="DB20" s="1400"/>
      <c r="DC20" s="1400"/>
      <c r="DD20" s="1400"/>
      <c r="DE20" s="1400">
        <v>0</v>
      </c>
      <c r="DF20" s="1400"/>
      <c r="DG20" s="1400"/>
      <c r="DH20" s="1400"/>
      <c r="DI20" s="1400">
        <v>0</v>
      </c>
      <c r="DJ20" s="1400"/>
      <c r="DK20" s="1400"/>
      <c r="DL20" s="1400"/>
      <c r="DM20" s="1400"/>
      <c r="DN20" s="1400">
        <v>0</v>
      </c>
      <c r="DO20" s="1400"/>
      <c r="DP20" s="1400">
        <v>0</v>
      </c>
      <c r="DQ20" s="1400"/>
      <c r="DR20" s="1400"/>
      <c r="DS20" s="1400"/>
      <c r="DT20" s="1400">
        <v>0</v>
      </c>
      <c r="DU20" s="1400"/>
      <c r="DV20" s="1400"/>
      <c r="DW20" s="1400"/>
      <c r="DX20" s="1400"/>
      <c r="DY20" s="1400">
        <v>1520077</v>
      </c>
      <c r="DZ20" s="1400"/>
      <c r="EA20" s="1400">
        <v>1520</v>
      </c>
      <c r="EB20" s="1400">
        <v>168380</v>
      </c>
      <c r="EC20" s="1400"/>
      <c r="ED20" s="1400">
        <v>1323977</v>
      </c>
      <c r="EE20" s="1400">
        <v>26200</v>
      </c>
      <c r="EF20" s="1400"/>
      <c r="EG20" s="1400"/>
      <c r="EH20" s="1400">
        <v>8429412</v>
      </c>
      <c r="EI20" s="1400">
        <v>2019656</v>
      </c>
      <c r="EJ20" s="1400">
        <v>5502482</v>
      </c>
      <c r="EK20" s="1400">
        <v>907274</v>
      </c>
      <c r="EL20" s="1400"/>
      <c r="EM20" s="1400">
        <v>16766364</v>
      </c>
      <c r="EN20" s="1400"/>
      <c r="EO20" s="1400"/>
      <c r="EP20" s="1400"/>
      <c r="EQ20" s="1400"/>
      <c r="ER20" s="1400"/>
      <c r="ES20" s="1400">
        <v>148516576</v>
      </c>
    </row>
    <row r="21" spans="5:149" ht="14.4">
      <c r="E21" s="1196">
        <v>42401</v>
      </c>
      <c r="F21" s="1400"/>
      <c r="G21" s="1351">
        <v>29353</v>
      </c>
      <c r="H21" s="1400"/>
      <c r="I21" s="1400">
        <v>9138731</v>
      </c>
      <c r="J21" s="1400">
        <v>9138731</v>
      </c>
      <c r="K21" s="1400"/>
      <c r="L21" s="1400"/>
      <c r="M21" s="1400">
        <v>983586</v>
      </c>
      <c r="N21" s="1400">
        <v>983586</v>
      </c>
      <c r="O21" s="1400">
        <v>983586</v>
      </c>
      <c r="P21" s="1400"/>
      <c r="Q21" s="1400">
        <v>0</v>
      </c>
      <c r="R21" s="1400"/>
      <c r="S21" s="1400"/>
      <c r="T21" s="1400">
        <v>0</v>
      </c>
      <c r="U21" s="1400"/>
      <c r="V21" s="1400"/>
      <c r="W21" s="1400"/>
      <c r="X21" s="1400">
        <v>0</v>
      </c>
      <c r="Y21" s="1400">
        <v>0</v>
      </c>
      <c r="Z21" s="1400"/>
      <c r="AA21" s="1400"/>
      <c r="AB21" s="1400">
        <v>0</v>
      </c>
      <c r="AC21" s="1400"/>
      <c r="AD21" s="1400"/>
      <c r="AE21" s="1400"/>
      <c r="AF21" s="1400">
        <v>0</v>
      </c>
      <c r="AG21" s="1400"/>
      <c r="AH21" s="1400"/>
      <c r="AI21" s="1400"/>
      <c r="AJ21" s="1400"/>
      <c r="AK21" s="1400">
        <v>0</v>
      </c>
      <c r="AL21" s="1400"/>
      <c r="AM21" s="1400"/>
      <c r="AN21" s="1400"/>
      <c r="AO21" s="1400">
        <v>1756955</v>
      </c>
      <c r="AP21" s="1400">
        <v>1234501</v>
      </c>
      <c r="AQ21" s="1400">
        <v>522454</v>
      </c>
      <c r="AR21" s="1400">
        <v>522454</v>
      </c>
      <c r="AS21" s="1400"/>
      <c r="AT21" s="1400"/>
      <c r="AU21" s="1400"/>
      <c r="AV21" s="1400"/>
      <c r="AW21" s="1400"/>
      <c r="AX21" s="1400"/>
      <c r="AY21" s="1400">
        <v>35015318</v>
      </c>
      <c r="AZ21" s="1400">
        <v>0</v>
      </c>
      <c r="BA21" s="1400"/>
      <c r="BB21" s="1400"/>
      <c r="BC21" s="1400"/>
      <c r="BD21" s="1400">
        <v>35015318</v>
      </c>
      <c r="BE21" s="1400">
        <v>0</v>
      </c>
      <c r="BF21" s="1400"/>
      <c r="BG21" s="1400"/>
      <c r="BH21" s="1400"/>
      <c r="BI21" s="1400"/>
      <c r="BJ21" s="1400"/>
      <c r="BK21" s="1400"/>
      <c r="BL21" s="1400">
        <v>0</v>
      </c>
      <c r="BM21" s="1400">
        <v>0</v>
      </c>
      <c r="BN21" s="1400"/>
      <c r="BO21" s="1400"/>
      <c r="BP21" s="1400"/>
      <c r="BQ21" s="1400"/>
      <c r="BR21" s="1400"/>
      <c r="BS21" s="1400"/>
      <c r="BT21" s="1400">
        <v>0</v>
      </c>
      <c r="BU21" s="1400">
        <v>0</v>
      </c>
      <c r="BV21" s="1400"/>
      <c r="BW21" s="1400"/>
      <c r="BX21" s="1400"/>
      <c r="BY21" s="1400"/>
      <c r="BZ21" s="1400"/>
      <c r="CA21" s="1400"/>
      <c r="CB21" s="1400"/>
      <c r="CC21" s="1400">
        <v>0</v>
      </c>
      <c r="CD21" s="1400">
        <v>0</v>
      </c>
      <c r="CE21" s="1400"/>
      <c r="CF21" s="1400">
        <v>0</v>
      </c>
      <c r="CG21" s="1400"/>
      <c r="CH21" s="1400"/>
      <c r="CI21" s="1400"/>
      <c r="CJ21" s="1400">
        <v>0</v>
      </c>
      <c r="CK21" s="1400"/>
      <c r="CL21" s="1400"/>
      <c r="CM21" s="1400"/>
      <c r="CN21" s="1400"/>
      <c r="CO21" s="1400"/>
      <c r="CP21" s="1400"/>
      <c r="CQ21" s="1400">
        <v>6000000</v>
      </c>
      <c r="CR21" s="1400"/>
      <c r="CS21" s="1400">
        <v>6000000</v>
      </c>
      <c r="CT21" s="1400"/>
      <c r="CU21" s="1400">
        <v>68188613</v>
      </c>
      <c r="CV21" s="1400">
        <v>61408868</v>
      </c>
      <c r="CW21" s="1400">
        <v>6779745</v>
      </c>
      <c r="CX21" s="1400"/>
      <c r="CY21" s="1400">
        <v>0</v>
      </c>
      <c r="CZ21" s="1400"/>
      <c r="DA21" s="1400">
        <v>0</v>
      </c>
      <c r="DB21" s="1400"/>
      <c r="DC21" s="1400"/>
      <c r="DD21" s="1400"/>
      <c r="DE21" s="1400">
        <v>0</v>
      </c>
      <c r="DF21" s="1400"/>
      <c r="DG21" s="1400"/>
      <c r="DH21" s="1400"/>
      <c r="DI21" s="1400">
        <v>0</v>
      </c>
      <c r="DJ21" s="1400"/>
      <c r="DK21" s="1400"/>
      <c r="DL21" s="1400"/>
      <c r="DM21" s="1400"/>
      <c r="DN21" s="1400">
        <v>0</v>
      </c>
      <c r="DO21" s="1400"/>
      <c r="DP21" s="1400">
        <v>0</v>
      </c>
      <c r="DQ21" s="1400"/>
      <c r="DR21" s="1400"/>
      <c r="DS21" s="1400"/>
      <c r="DT21" s="1400">
        <v>0</v>
      </c>
      <c r="DU21" s="1400"/>
      <c r="DV21" s="1400"/>
      <c r="DW21" s="1400"/>
      <c r="DX21" s="1400"/>
      <c r="DY21" s="1400">
        <v>1480589</v>
      </c>
      <c r="DZ21" s="1400"/>
      <c r="EA21" s="1400">
        <v>1520</v>
      </c>
      <c r="EB21" s="1400">
        <v>178295</v>
      </c>
      <c r="EC21" s="1400"/>
      <c r="ED21" s="1400">
        <v>1274502</v>
      </c>
      <c r="EE21" s="1400">
        <v>26272</v>
      </c>
      <c r="EF21" s="1400"/>
      <c r="EG21" s="1400"/>
      <c r="EH21" s="1400">
        <v>8457319</v>
      </c>
      <c r="EI21" s="1400">
        <v>2016263</v>
      </c>
      <c r="EJ21" s="1400">
        <v>5562690</v>
      </c>
      <c r="EK21" s="1400">
        <v>878366</v>
      </c>
      <c r="EL21" s="1400"/>
      <c r="EM21" s="1400">
        <v>14882414</v>
      </c>
      <c r="EN21" s="1400"/>
      <c r="EO21" s="1400"/>
      <c r="EP21" s="1400"/>
      <c r="EQ21" s="1400"/>
      <c r="ER21" s="1400"/>
      <c r="ES21" s="1400">
        <v>145932878</v>
      </c>
    </row>
    <row r="22" spans="5:149" ht="14.4">
      <c r="E22" s="1196">
        <v>42430</v>
      </c>
      <c r="F22" s="1400"/>
      <c r="G22" s="1351">
        <v>23286</v>
      </c>
      <c r="H22" s="1400"/>
      <c r="I22" s="1400">
        <v>9017244</v>
      </c>
      <c r="J22" s="1400">
        <v>9017244</v>
      </c>
      <c r="K22" s="1400"/>
      <c r="L22" s="1400"/>
      <c r="M22" s="1400">
        <v>313644</v>
      </c>
      <c r="N22" s="1400">
        <v>313644</v>
      </c>
      <c r="O22" s="1400">
        <v>313644</v>
      </c>
      <c r="P22" s="1400"/>
      <c r="Q22" s="1400">
        <v>0</v>
      </c>
      <c r="R22" s="1400"/>
      <c r="S22" s="1400"/>
      <c r="T22" s="1400">
        <v>0</v>
      </c>
      <c r="U22" s="1400"/>
      <c r="V22" s="1400"/>
      <c r="W22" s="1400"/>
      <c r="X22" s="1400">
        <v>0</v>
      </c>
      <c r="Y22" s="1400">
        <v>0</v>
      </c>
      <c r="Z22" s="1400"/>
      <c r="AA22" s="1400"/>
      <c r="AB22" s="1400">
        <v>0</v>
      </c>
      <c r="AC22" s="1400"/>
      <c r="AD22" s="1400"/>
      <c r="AE22" s="1400"/>
      <c r="AF22" s="1400">
        <v>0</v>
      </c>
      <c r="AG22" s="1400"/>
      <c r="AH22" s="1400"/>
      <c r="AI22" s="1400"/>
      <c r="AJ22" s="1400"/>
      <c r="AK22" s="1400">
        <v>0</v>
      </c>
      <c r="AL22" s="1400"/>
      <c r="AM22" s="1400"/>
      <c r="AN22" s="1400"/>
      <c r="AO22" s="1400">
        <v>2089301</v>
      </c>
      <c r="AP22" s="1400">
        <v>1888548</v>
      </c>
      <c r="AQ22" s="1400">
        <v>200753</v>
      </c>
      <c r="AR22" s="1400">
        <v>200753</v>
      </c>
      <c r="AS22" s="1400"/>
      <c r="AT22" s="1400"/>
      <c r="AU22" s="1400"/>
      <c r="AV22" s="1400"/>
      <c r="AW22" s="1400"/>
      <c r="AX22" s="1400"/>
      <c r="AY22" s="1400">
        <v>30705318</v>
      </c>
      <c r="AZ22" s="1400">
        <v>0</v>
      </c>
      <c r="BA22" s="1400"/>
      <c r="BB22" s="1400"/>
      <c r="BC22" s="1400"/>
      <c r="BD22" s="1400">
        <v>30705318</v>
      </c>
      <c r="BE22" s="1400">
        <v>0</v>
      </c>
      <c r="BF22" s="1400"/>
      <c r="BG22" s="1400"/>
      <c r="BH22" s="1400"/>
      <c r="BI22" s="1400"/>
      <c r="BJ22" s="1400"/>
      <c r="BK22" s="1400"/>
      <c r="BL22" s="1400">
        <v>0</v>
      </c>
      <c r="BM22" s="1400">
        <v>0</v>
      </c>
      <c r="BN22" s="1400"/>
      <c r="BO22" s="1400"/>
      <c r="BP22" s="1400"/>
      <c r="BQ22" s="1400"/>
      <c r="BR22" s="1400"/>
      <c r="BS22" s="1400"/>
      <c r="BT22" s="1400">
        <v>0</v>
      </c>
      <c r="BU22" s="1400">
        <v>0</v>
      </c>
      <c r="BV22" s="1400"/>
      <c r="BW22" s="1400"/>
      <c r="BX22" s="1400"/>
      <c r="BY22" s="1400"/>
      <c r="BZ22" s="1400"/>
      <c r="CA22" s="1400"/>
      <c r="CB22" s="1400"/>
      <c r="CC22" s="1400">
        <v>0</v>
      </c>
      <c r="CD22" s="1400">
        <v>0</v>
      </c>
      <c r="CE22" s="1400"/>
      <c r="CF22" s="1400">
        <v>0</v>
      </c>
      <c r="CG22" s="1400"/>
      <c r="CH22" s="1400"/>
      <c r="CI22" s="1400"/>
      <c r="CJ22" s="1400">
        <v>0</v>
      </c>
      <c r="CK22" s="1400"/>
      <c r="CL22" s="1400"/>
      <c r="CM22" s="1400"/>
      <c r="CN22" s="1400"/>
      <c r="CO22" s="1400"/>
      <c r="CP22" s="1400"/>
      <c r="CQ22" s="1400">
        <v>5500000</v>
      </c>
      <c r="CR22" s="1400"/>
      <c r="CS22" s="1400">
        <v>5500000</v>
      </c>
      <c r="CT22" s="1400"/>
      <c r="CU22" s="1400">
        <v>67233399</v>
      </c>
      <c r="CV22" s="1400">
        <v>60566520</v>
      </c>
      <c r="CW22" s="1400">
        <v>6666879</v>
      </c>
      <c r="CX22" s="1400"/>
      <c r="CY22" s="1400">
        <v>0</v>
      </c>
      <c r="CZ22" s="1400"/>
      <c r="DA22" s="1400">
        <v>0</v>
      </c>
      <c r="DB22" s="1400"/>
      <c r="DC22" s="1400"/>
      <c r="DD22" s="1400"/>
      <c r="DE22" s="1400">
        <v>0</v>
      </c>
      <c r="DF22" s="1400"/>
      <c r="DG22" s="1400"/>
      <c r="DH22" s="1400"/>
      <c r="DI22" s="1400">
        <v>0</v>
      </c>
      <c r="DJ22" s="1400"/>
      <c r="DK22" s="1400"/>
      <c r="DL22" s="1400"/>
      <c r="DM22" s="1400"/>
      <c r="DN22" s="1400">
        <v>0</v>
      </c>
      <c r="DO22" s="1400"/>
      <c r="DP22" s="1400">
        <v>0</v>
      </c>
      <c r="DQ22" s="1400"/>
      <c r="DR22" s="1400"/>
      <c r="DS22" s="1400"/>
      <c r="DT22" s="1400">
        <v>0</v>
      </c>
      <c r="DU22" s="1400"/>
      <c r="DV22" s="1400"/>
      <c r="DW22" s="1400"/>
      <c r="DX22" s="1400"/>
      <c r="DY22" s="1400">
        <v>1426838</v>
      </c>
      <c r="DZ22" s="1400"/>
      <c r="EA22" s="1400">
        <v>1824</v>
      </c>
      <c r="EB22" s="1400">
        <v>218164</v>
      </c>
      <c r="EC22" s="1400"/>
      <c r="ED22" s="1400">
        <v>1179663</v>
      </c>
      <c r="EE22" s="1400">
        <v>27187</v>
      </c>
      <c r="EF22" s="1400"/>
      <c r="EG22" s="1400"/>
      <c r="EH22" s="1400">
        <v>8346771</v>
      </c>
      <c r="EI22" s="1400">
        <v>2012869</v>
      </c>
      <c r="EJ22" s="1400">
        <v>5483743</v>
      </c>
      <c r="EK22" s="1400">
        <v>850159</v>
      </c>
      <c r="EL22" s="1400"/>
      <c r="EM22" s="1400">
        <v>14822814</v>
      </c>
      <c r="EN22" s="1400"/>
      <c r="EO22" s="1400"/>
      <c r="EP22" s="1400"/>
      <c r="EQ22" s="1400"/>
      <c r="ER22" s="1400"/>
      <c r="ES22" s="1400">
        <v>139478615</v>
      </c>
    </row>
    <row r="23" spans="5:149" ht="14.4">
      <c r="E23" s="1196">
        <v>42461</v>
      </c>
      <c r="F23" s="1400"/>
      <c r="G23" s="1351">
        <v>13158</v>
      </c>
      <c r="H23" s="1400"/>
      <c r="I23" s="1400">
        <v>15360002</v>
      </c>
      <c r="J23" s="1400">
        <v>15360002</v>
      </c>
      <c r="K23" s="1400"/>
      <c r="L23" s="1400"/>
      <c r="M23" s="1400">
        <v>416499</v>
      </c>
      <c r="N23" s="1400">
        <v>416499</v>
      </c>
      <c r="O23" s="1400">
        <v>416499</v>
      </c>
      <c r="P23" s="1400"/>
      <c r="Q23" s="1400">
        <v>0</v>
      </c>
      <c r="R23" s="1400"/>
      <c r="S23" s="1400"/>
      <c r="T23" s="1400">
        <v>0</v>
      </c>
      <c r="U23" s="1400"/>
      <c r="V23" s="1400"/>
      <c r="W23" s="1400"/>
      <c r="X23" s="1400">
        <v>0</v>
      </c>
      <c r="Y23" s="1400">
        <v>0</v>
      </c>
      <c r="Z23" s="1400"/>
      <c r="AA23" s="1400"/>
      <c r="AB23" s="1400">
        <v>0</v>
      </c>
      <c r="AC23" s="1400"/>
      <c r="AD23" s="1400"/>
      <c r="AE23" s="1400"/>
      <c r="AF23" s="1400">
        <v>0</v>
      </c>
      <c r="AG23" s="1400"/>
      <c r="AH23" s="1400"/>
      <c r="AI23" s="1400"/>
      <c r="AJ23" s="1400"/>
      <c r="AK23" s="1400">
        <v>0</v>
      </c>
      <c r="AL23" s="1400"/>
      <c r="AM23" s="1400"/>
      <c r="AN23" s="1400"/>
      <c r="AO23" s="1400">
        <v>901005</v>
      </c>
      <c r="AP23" s="1400">
        <v>866580</v>
      </c>
      <c r="AQ23" s="1400">
        <v>34425</v>
      </c>
      <c r="AR23" s="1400">
        <v>34425</v>
      </c>
      <c r="AS23" s="1400"/>
      <c r="AT23" s="1400"/>
      <c r="AU23" s="1400"/>
      <c r="AV23" s="1400"/>
      <c r="AW23" s="1400"/>
      <c r="AX23" s="1400"/>
      <c r="AY23" s="1400">
        <v>30705318</v>
      </c>
      <c r="AZ23" s="1400">
        <v>0</v>
      </c>
      <c r="BA23" s="1400"/>
      <c r="BB23" s="1400"/>
      <c r="BC23" s="1400"/>
      <c r="BD23" s="1400">
        <v>30705318</v>
      </c>
      <c r="BE23" s="1400">
        <v>0</v>
      </c>
      <c r="BF23" s="1400"/>
      <c r="BG23" s="1400"/>
      <c r="BH23" s="1400"/>
      <c r="BI23" s="1400"/>
      <c r="BJ23" s="1400"/>
      <c r="BK23" s="1400"/>
      <c r="BL23" s="1400">
        <v>0</v>
      </c>
      <c r="BM23" s="1400">
        <v>0</v>
      </c>
      <c r="BN23" s="1400"/>
      <c r="BO23" s="1400"/>
      <c r="BP23" s="1400"/>
      <c r="BQ23" s="1400"/>
      <c r="BR23" s="1400"/>
      <c r="BS23" s="1400"/>
      <c r="BT23" s="1400">
        <v>0</v>
      </c>
      <c r="BU23" s="1400">
        <v>0</v>
      </c>
      <c r="BV23" s="1400"/>
      <c r="BW23" s="1400"/>
      <c r="BX23" s="1400"/>
      <c r="BY23" s="1400"/>
      <c r="BZ23" s="1400"/>
      <c r="CA23" s="1400"/>
      <c r="CB23" s="1400"/>
      <c r="CC23" s="1400">
        <v>0</v>
      </c>
      <c r="CD23" s="1400">
        <v>0</v>
      </c>
      <c r="CE23" s="1400"/>
      <c r="CF23" s="1400">
        <v>0</v>
      </c>
      <c r="CG23" s="1400"/>
      <c r="CH23" s="1400"/>
      <c r="CI23" s="1400"/>
      <c r="CJ23" s="1400">
        <v>0</v>
      </c>
      <c r="CK23" s="1400"/>
      <c r="CL23" s="1400"/>
      <c r="CM23" s="1400"/>
      <c r="CN23" s="1400"/>
      <c r="CO23" s="1400"/>
      <c r="CP23" s="1400"/>
      <c r="CQ23" s="1400">
        <v>9500000</v>
      </c>
      <c r="CR23" s="1400"/>
      <c r="CS23" s="1400">
        <v>9500000</v>
      </c>
      <c r="CT23" s="1400"/>
      <c r="CU23" s="1400">
        <v>66396493</v>
      </c>
      <c r="CV23" s="1400">
        <v>59995107</v>
      </c>
      <c r="CW23" s="1400">
        <v>6401386</v>
      </c>
      <c r="CX23" s="1400"/>
      <c r="CY23" s="1400">
        <v>0</v>
      </c>
      <c r="CZ23" s="1400"/>
      <c r="DA23" s="1400">
        <v>0</v>
      </c>
      <c r="DB23" s="1400"/>
      <c r="DC23" s="1400"/>
      <c r="DD23" s="1400"/>
      <c r="DE23" s="1400">
        <v>0</v>
      </c>
      <c r="DF23" s="1400"/>
      <c r="DG23" s="1400"/>
      <c r="DH23" s="1400"/>
      <c r="DI23" s="1400">
        <v>0</v>
      </c>
      <c r="DJ23" s="1400"/>
      <c r="DK23" s="1400"/>
      <c r="DL23" s="1400"/>
      <c r="DM23" s="1400"/>
      <c r="DN23" s="1400">
        <v>0</v>
      </c>
      <c r="DO23" s="1400"/>
      <c r="DP23" s="1400">
        <v>0</v>
      </c>
      <c r="DQ23" s="1400"/>
      <c r="DR23" s="1400"/>
      <c r="DS23" s="1400"/>
      <c r="DT23" s="1400">
        <v>0</v>
      </c>
      <c r="DU23" s="1400"/>
      <c r="DV23" s="1400"/>
      <c r="DW23" s="1400"/>
      <c r="DX23" s="1400"/>
      <c r="DY23" s="1400">
        <v>683700</v>
      </c>
      <c r="DZ23" s="1400"/>
      <c r="EA23" s="1400">
        <v>1824</v>
      </c>
      <c r="EB23" s="1400">
        <v>0</v>
      </c>
      <c r="EC23" s="1400"/>
      <c r="ED23" s="1400">
        <v>654524</v>
      </c>
      <c r="EE23" s="1400">
        <v>27352</v>
      </c>
      <c r="EF23" s="1400"/>
      <c r="EG23" s="1400"/>
      <c r="EH23" s="1400">
        <v>8301366</v>
      </c>
      <c r="EI23" s="1400">
        <v>2009475</v>
      </c>
      <c r="EJ23" s="1400">
        <v>5469938</v>
      </c>
      <c r="EK23" s="1400">
        <v>821953</v>
      </c>
      <c r="EL23" s="1400"/>
      <c r="EM23" s="1400">
        <v>15040992</v>
      </c>
      <c r="EN23" s="1400"/>
      <c r="EO23" s="1400"/>
      <c r="EP23" s="1400"/>
      <c r="EQ23" s="1400"/>
      <c r="ER23" s="1400"/>
      <c r="ES23" s="1400">
        <v>147318533</v>
      </c>
    </row>
    <row r="24" spans="5:149" ht="14.4">
      <c r="E24" s="1196">
        <v>42491</v>
      </c>
      <c r="F24" s="1400"/>
      <c r="G24" s="1351">
        <v>17897</v>
      </c>
      <c r="H24" s="1400"/>
      <c r="I24" s="1400">
        <v>14961083</v>
      </c>
      <c r="J24" s="1400">
        <v>14961083</v>
      </c>
      <c r="K24" s="1400"/>
      <c r="L24" s="1400"/>
      <c r="M24" s="1400">
        <v>1165246</v>
      </c>
      <c r="N24" s="1400">
        <v>1165246</v>
      </c>
      <c r="O24" s="1400">
        <v>1165246</v>
      </c>
      <c r="P24" s="1400"/>
      <c r="Q24" s="1400">
        <v>0</v>
      </c>
      <c r="R24" s="1400"/>
      <c r="S24" s="1400"/>
      <c r="T24" s="1400">
        <v>0</v>
      </c>
      <c r="U24" s="1400"/>
      <c r="V24" s="1400"/>
      <c r="W24" s="1400"/>
      <c r="X24" s="1400">
        <v>0</v>
      </c>
      <c r="Y24" s="1400">
        <v>0</v>
      </c>
      <c r="Z24" s="1400"/>
      <c r="AA24" s="1400"/>
      <c r="AB24" s="1400">
        <v>0</v>
      </c>
      <c r="AC24" s="1400"/>
      <c r="AD24" s="1400"/>
      <c r="AE24" s="1400"/>
      <c r="AF24" s="1400">
        <v>0</v>
      </c>
      <c r="AG24" s="1400"/>
      <c r="AH24" s="1400"/>
      <c r="AI24" s="1400"/>
      <c r="AJ24" s="1400"/>
      <c r="AK24" s="1400">
        <v>0</v>
      </c>
      <c r="AL24" s="1400"/>
      <c r="AM24" s="1400"/>
      <c r="AN24" s="1400"/>
      <c r="AO24" s="1400">
        <v>3191430</v>
      </c>
      <c r="AP24" s="1400">
        <v>3094446</v>
      </c>
      <c r="AQ24" s="1400">
        <v>96984</v>
      </c>
      <c r="AR24" s="1400">
        <v>96984</v>
      </c>
      <c r="AS24" s="1400"/>
      <c r="AT24" s="1400"/>
      <c r="AU24" s="1400"/>
      <c r="AV24" s="1400"/>
      <c r="AW24" s="1400"/>
      <c r="AX24" s="1400"/>
      <c r="AY24" s="1400">
        <v>31083394</v>
      </c>
      <c r="AZ24" s="1400">
        <v>0</v>
      </c>
      <c r="BA24" s="1400"/>
      <c r="BB24" s="1400"/>
      <c r="BC24" s="1400"/>
      <c r="BD24" s="1400">
        <v>31083394</v>
      </c>
      <c r="BE24" s="1400">
        <v>0</v>
      </c>
      <c r="BF24" s="1400"/>
      <c r="BG24" s="1400"/>
      <c r="BH24" s="1400"/>
      <c r="BI24" s="1400"/>
      <c r="BJ24" s="1400"/>
      <c r="BK24" s="1400"/>
      <c r="BL24" s="1400">
        <v>0</v>
      </c>
      <c r="BM24" s="1400">
        <v>0</v>
      </c>
      <c r="BN24" s="1400"/>
      <c r="BO24" s="1400"/>
      <c r="BP24" s="1400"/>
      <c r="BQ24" s="1400"/>
      <c r="BR24" s="1400"/>
      <c r="BS24" s="1400"/>
      <c r="BT24" s="1400">
        <v>0</v>
      </c>
      <c r="BU24" s="1400">
        <v>0</v>
      </c>
      <c r="BV24" s="1400"/>
      <c r="BW24" s="1400"/>
      <c r="BX24" s="1400"/>
      <c r="BY24" s="1400"/>
      <c r="BZ24" s="1400"/>
      <c r="CA24" s="1400"/>
      <c r="CB24" s="1400"/>
      <c r="CC24" s="1400">
        <v>0</v>
      </c>
      <c r="CD24" s="1400">
        <v>0</v>
      </c>
      <c r="CE24" s="1400"/>
      <c r="CF24" s="1400">
        <v>0</v>
      </c>
      <c r="CG24" s="1400"/>
      <c r="CH24" s="1400"/>
      <c r="CI24" s="1400"/>
      <c r="CJ24" s="1400">
        <v>0</v>
      </c>
      <c r="CK24" s="1400"/>
      <c r="CL24" s="1400"/>
      <c r="CM24" s="1400"/>
      <c r="CN24" s="1400"/>
      <c r="CO24" s="1400"/>
      <c r="CP24" s="1400"/>
      <c r="CQ24" s="1400">
        <v>6500000</v>
      </c>
      <c r="CR24" s="1400"/>
      <c r="CS24" s="1400">
        <v>6500000</v>
      </c>
      <c r="CT24" s="1400"/>
      <c r="CU24" s="1400">
        <v>66051258</v>
      </c>
      <c r="CV24" s="1400">
        <v>59474559</v>
      </c>
      <c r="CW24" s="1400">
        <v>6576699</v>
      </c>
      <c r="CX24" s="1400"/>
      <c r="CY24" s="1400">
        <v>0</v>
      </c>
      <c r="CZ24" s="1400"/>
      <c r="DA24" s="1400">
        <v>0</v>
      </c>
      <c r="DB24" s="1400"/>
      <c r="DC24" s="1400"/>
      <c r="DD24" s="1400"/>
      <c r="DE24" s="1400">
        <v>0</v>
      </c>
      <c r="DF24" s="1400"/>
      <c r="DG24" s="1400"/>
      <c r="DH24" s="1400"/>
      <c r="DI24" s="1400">
        <v>0</v>
      </c>
      <c r="DJ24" s="1400"/>
      <c r="DK24" s="1400"/>
      <c r="DL24" s="1400"/>
      <c r="DM24" s="1400"/>
      <c r="DN24" s="1400">
        <v>0</v>
      </c>
      <c r="DO24" s="1400"/>
      <c r="DP24" s="1400">
        <v>0</v>
      </c>
      <c r="DQ24" s="1400"/>
      <c r="DR24" s="1400"/>
      <c r="DS24" s="1400"/>
      <c r="DT24" s="1400">
        <v>0</v>
      </c>
      <c r="DU24" s="1400"/>
      <c r="DV24" s="1400"/>
      <c r="DW24" s="1400"/>
      <c r="DX24" s="1400"/>
      <c r="DY24" s="1400">
        <v>690867</v>
      </c>
      <c r="DZ24" s="1400"/>
      <c r="EA24" s="1400">
        <v>1824</v>
      </c>
      <c r="EB24" s="1400">
        <v>0</v>
      </c>
      <c r="EC24" s="1400"/>
      <c r="ED24" s="1400">
        <v>662310</v>
      </c>
      <c r="EE24" s="1400">
        <v>26733</v>
      </c>
      <c r="EF24" s="1400"/>
      <c r="EG24" s="1400"/>
      <c r="EH24" s="1400">
        <v>8185503</v>
      </c>
      <c r="EI24" s="1400">
        <v>2006081</v>
      </c>
      <c r="EJ24" s="1400">
        <v>5385665</v>
      </c>
      <c r="EK24" s="1400">
        <v>793757</v>
      </c>
      <c r="EL24" s="1400"/>
      <c r="EM24" s="1400">
        <v>14496076</v>
      </c>
      <c r="EN24" s="1400"/>
      <c r="EO24" s="1400"/>
      <c r="EP24" s="1400"/>
      <c r="EQ24" s="1400"/>
      <c r="ER24" s="1400"/>
      <c r="ES24" s="1400">
        <v>146342754</v>
      </c>
    </row>
    <row r="25" spans="5:149" ht="14.4">
      <c r="E25" s="1196">
        <v>42522</v>
      </c>
      <c r="F25" s="1400"/>
      <c r="G25" s="1351">
        <v>17424</v>
      </c>
      <c r="H25" s="1400"/>
      <c r="I25" s="1400">
        <v>13623798</v>
      </c>
      <c r="J25" s="1400">
        <v>13623798</v>
      </c>
      <c r="K25" s="1400"/>
      <c r="L25" s="1400"/>
      <c r="M25" s="1400">
        <v>1217170</v>
      </c>
      <c r="N25" s="1400">
        <v>1217170</v>
      </c>
      <c r="O25" s="1400">
        <v>1217170</v>
      </c>
      <c r="P25" s="1400"/>
      <c r="Q25" s="1400">
        <v>0</v>
      </c>
      <c r="R25" s="1400"/>
      <c r="S25" s="1400"/>
      <c r="T25" s="1400">
        <v>0</v>
      </c>
      <c r="U25" s="1400"/>
      <c r="V25" s="1400"/>
      <c r="W25" s="1400"/>
      <c r="X25" s="1400">
        <v>0</v>
      </c>
      <c r="Y25" s="1400">
        <v>0</v>
      </c>
      <c r="Z25" s="1400"/>
      <c r="AA25" s="1400"/>
      <c r="AB25" s="1400">
        <v>0</v>
      </c>
      <c r="AC25" s="1400"/>
      <c r="AD25" s="1400"/>
      <c r="AE25" s="1400"/>
      <c r="AF25" s="1400">
        <v>0</v>
      </c>
      <c r="AG25" s="1400"/>
      <c r="AH25" s="1400"/>
      <c r="AI25" s="1400"/>
      <c r="AJ25" s="1400"/>
      <c r="AK25" s="1400">
        <v>0</v>
      </c>
      <c r="AL25" s="1400"/>
      <c r="AM25" s="1400"/>
      <c r="AN25" s="1400"/>
      <c r="AO25" s="1400">
        <v>3167513</v>
      </c>
      <c r="AP25" s="1400">
        <v>3056166</v>
      </c>
      <c r="AQ25" s="1400">
        <v>111347</v>
      </c>
      <c r="AR25" s="1400">
        <v>111347</v>
      </c>
      <c r="AS25" s="1400"/>
      <c r="AT25" s="1400"/>
      <c r="AU25" s="1400"/>
      <c r="AV25" s="1400"/>
      <c r="AW25" s="1400"/>
      <c r="AX25" s="1400"/>
      <c r="AY25" s="1400">
        <v>29976865</v>
      </c>
      <c r="AZ25" s="1400">
        <v>0</v>
      </c>
      <c r="BA25" s="1400"/>
      <c r="BB25" s="1400"/>
      <c r="BC25" s="1400"/>
      <c r="BD25" s="1400">
        <v>29976865</v>
      </c>
      <c r="BE25" s="1400">
        <v>0</v>
      </c>
      <c r="BF25" s="1400"/>
      <c r="BG25" s="1400"/>
      <c r="BH25" s="1400"/>
      <c r="BI25" s="1400"/>
      <c r="BJ25" s="1400"/>
      <c r="BK25" s="1400"/>
      <c r="BL25" s="1400">
        <v>0</v>
      </c>
      <c r="BM25" s="1400">
        <v>0</v>
      </c>
      <c r="BN25" s="1400"/>
      <c r="BO25" s="1400"/>
      <c r="BP25" s="1400"/>
      <c r="BQ25" s="1400"/>
      <c r="BR25" s="1400"/>
      <c r="BS25" s="1400"/>
      <c r="BT25" s="1400">
        <v>0</v>
      </c>
      <c r="BU25" s="1400">
        <v>0</v>
      </c>
      <c r="BV25" s="1400"/>
      <c r="BW25" s="1400"/>
      <c r="BX25" s="1400"/>
      <c r="BY25" s="1400"/>
      <c r="BZ25" s="1400"/>
      <c r="CA25" s="1400"/>
      <c r="CB25" s="1400"/>
      <c r="CC25" s="1400">
        <v>0</v>
      </c>
      <c r="CD25" s="1400">
        <v>0</v>
      </c>
      <c r="CE25" s="1400"/>
      <c r="CF25" s="1400">
        <v>0</v>
      </c>
      <c r="CG25" s="1400"/>
      <c r="CH25" s="1400"/>
      <c r="CI25" s="1400"/>
      <c r="CJ25" s="1400">
        <v>0</v>
      </c>
      <c r="CK25" s="1400"/>
      <c r="CL25" s="1400"/>
      <c r="CM25" s="1400"/>
      <c r="CN25" s="1400"/>
      <c r="CO25" s="1400"/>
      <c r="CP25" s="1400"/>
      <c r="CQ25" s="1400">
        <v>9500000</v>
      </c>
      <c r="CR25" s="1400"/>
      <c r="CS25" s="1400">
        <v>9500000</v>
      </c>
      <c r="CT25" s="1400"/>
      <c r="CU25" s="1400">
        <v>66838161</v>
      </c>
      <c r="CV25" s="1400">
        <v>60267115</v>
      </c>
      <c r="CW25" s="1400">
        <v>6571046</v>
      </c>
      <c r="CX25" s="1400"/>
      <c r="CY25" s="1400">
        <v>0</v>
      </c>
      <c r="CZ25" s="1400"/>
      <c r="DA25" s="1400">
        <v>0</v>
      </c>
      <c r="DB25" s="1400"/>
      <c r="DC25" s="1400"/>
      <c r="DD25" s="1400"/>
      <c r="DE25" s="1400">
        <v>0</v>
      </c>
      <c r="DF25" s="1400"/>
      <c r="DG25" s="1400"/>
      <c r="DH25" s="1400"/>
      <c r="DI25" s="1400">
        <v>0</v>
      </c>
      <c r="DJ25" s="1400"/>
      <c r="DK25" s="1400"/>
      <c r="DL25" s="1400"/>
      <c r="DM25" s="1400"/>
      <c r="DN25" s="1400">
        <v>0</v>
      </c>
      <c r="DO25" s="1400"/>
      <c r="DP25" s="1400">
        <v>0</v>
      </c>
      <c r="DQ25" s="1400"/>
      <c r="DR25" s="1400"/>
      <c r="DS25" s="1400"/>
      <c r="DT25" s="1400">
        <v>0</v>
      </c>
      <c r="DU25" s="1400"/>
      <c r="DV25" s="1400"/>
      <c r="DW25" s="1400"/>
      <c r="DX25" s="1400"/>
      <c r="DY25" s="1400">
        <v>663638</v>
      </c>
      <c r="DZ25" s="1400"/>
      <c r="EA25" s="1400">
        <v>1824</v>
      </c>
      <c r="EB25" s="1400">
        <v>0</v>
      </c>
      <c r="EC25" s="1400"/>
      <c r="ED25" s="1400">
        <v>635182</v>
      </c>
      <c r="EE25" s="1400">
        <v>26632</v>
      </c>
      <c r="EF25" s="1400"/>
      <c r="EG25" s="1400"/>
      <c r="EH25" s="1400">
        <v>8076053</v>
      </c>
      <c r="EI25" s="1400">
        <v>2002687</v>
      </c>
      <c r="EJ25" s="1400">
        <v>5319970</v>
      </c>
      <c r="EK25" s="1400">
        <v>753396</v>
      </c>
      <c r="EL25" s="1400"/>
      <c r="EM25" s="1400">
        <v>15869853</v>
      </c>
      <c r="EN25" s="1400"/>
      <c r="EO25" s="1400"/>
      <c r="EP25" s="1400"/>
      <c r="EQ25" s="1400"/>
      <c r="ER25" s="1400"/>
      <c r="ES25" s="1400">
        <v>148950475</v>
      </c>
    </row>
    <row r="26" spans="5:149" ht="14.4">
      <c r="E26" s="1196">
        <v>42552</v>
      </c>
      <c r="F26" s="1400"/>
      <c r="G26" s="1351">
        <v>8373</v>
      </c>
      <c r="H26" s="1400"/>
      <c r="I26" s="1400">
        <v>11017351</v>
      </c>
      <c r="J26" s="1400">
        <v>11017351</v>
      </c>
      <c r="K26" s="1400"/>
      <c r="L26" s="1400"/>
      <c r="M26" s="1400">
        <v>137398</v>
      </c>
      <c r="N26" s="1400">
        <v>137398</v>
      </c>
      <c r="O26" s="1400">
        <v>137398</v>
      </c>
      <c r="P26" s="1400"/>
      <c r="Q26" s="1400">
        <v>0</v>
      </c>
      <c r="R26" s="1400"/>
      <c r="S26" s="1400"/>
      <c r="T26" s="1400">
        <v>0</v>
      </c>
      <c r="U26" s="1400"/>
      <c r="V26" s="1400"/>
      <c r="W26" s="1400"/>
      <c r="X26" s="1400">
        <v>0</v>
      </c>
      <c r="Y26" s="1400">
        <v>0</v>
      </c>
      <c r="Z26" s="1400"/>
      <c r="AA26" s="1400"/>
      <c r="AB26" s="1400">
        <v>0</v>
      </c>
      <c r="AC26" s="1400"/>
      <c r="AD26" s="1400"/>
      <c r="AE26" s="1400"/>
      <c r="AF26" s="1400">
        <v>0</v>
      </c>
      <c r="AG26" s="1400"/>
      <c r="AH26" s="1400"/>
      <c r="AI26" s="1400"/>
      <c r="AJ26" s="1400"/>
      <c r="AK26" s="1400">
        <v>0</v>
      </c>
      <c r="AL26" s="1400"/>
      <c r="AM26" s="1400"/>
      <c r="AN26" s="1400"/>
      <c r="AO26" s="1400">
        <v>1291996</v>
      </c>
      <c r="AP26" s="1400">
        <v>932985</v>
      </c>
      <c r="AQ26" s="1400">
        <v>359011</v>
      </c>
      <c r="AR26" s="1400">
        <v>359011</v>
      </c>
      <c r="AS26" s="1400"/>
      <c r="AT26" s="1400"/>
      <c r="AU26" s="1400"/>
      <c r="AV26" s="1400"/>
      <c r="AW26" s="1400"/>
      <c r="AX26" s="1400"/>
      <c r="AY26" s="1400">
        <v>31427786</v>
      </c>
      <c r="AZ26" s="1400">
        <v>0</v>
      </c>
      <c r="BA26" s="1400"/>
      <c r="BB26" s="1400"/>
      <c r="BC26" s="1400"/>
      <c r="BD26" s="1400">
        <v>31427786</v>
      </c>
      <c r="BE26" s="1400">
        <v>0</v>
      </c>
      <c r="BF26" s="1400"/>
      <c r="BG26" s="1400"/>
      <c r="BH26" s="1400"/>
      <c r="BI26" s="1400"/>
      <c r="BJ26" s="1400"/>
      <c r="BK26" s="1400"/>
      <c r="BL26" s="1400">
        <v>0</v>
      </c>
      <c r="BM26" s="1400">
        <v>0</v>
      </c>
      <c r="BN26" s="1400"/>
      <c r="BO26" s="1400"/>
      <c r="BP26" s="1400"/>
      <c r="BQ26" s="1400"/>
      <c r="BR26" s="1400"/>
      <c r="BS26" s="1400"/>
      <c r="BT26" s="1400">
        <v>0</v>
      </c>
      <c r="BU26" s="1400">
        <v>0</v>
      </c>
      <c r="BV26" s="1400"/>
      <c r="BW26" s="1400"/>
      <c r="BX26" s="1400"/>
      <c r="BY26" s="1400"/>
      <c r="BZ26" s="1400"/>
      <c r="CA26" s="1400"/>
      <c r="CB26" s="1400"/>
      <c r="CC26" s="1400">
        <v>0</v>
      </c>
      <c r="CD26" s="1400">
        <v>0</v>
      </c>
      <c r="CE26" s="1400"/>
      <c r="CF26" s="1400">
        <v>0</v>
      </c>
      <c r="CG26" s="1400"/>
      <c r="CH26" s="1400"/>
      <c r="CI26" s="1400"/>
      <c r="CJ26" s="1400">
        <v>0</v>
      </c>
      <c r="CK26" s="1400"/>
      <c r="CL26" s="1400"/>
      <c r="CM26" s="1400"/>
      <c r="CN26" s="1400"/>
      <c r="CO26" s="1400"/>
      <c r="CP26" s="1400"/>
      <c r="CQ26" s="1400">
        <v>12500000</v>
      </c>
      <c r="CR26" s="1400"/>
      <c r="CS26" s="1400">
        <v>12500000</v>
      </c>
      <c r="CT26" s="1400"/>
      <c r="CU26" s="1400">
        <v>66433633</v>
      </c>
      <c r="CV26" s="1400">
        <v>60121936</v>
      </c>
      <c r="CW26" s="1400">
        <v>6311697</v>
      </c>
      <c r="CX26" s="1400"/>
      <c r="CY26" s="1400">
        <v>0</v>
      </c>
      <c r="CZ26" s="1400"/>
      <c r="DA26" s="1400">
        <v>0</v>
      </c>
      <c r="DB26" s="1400"/>
      <c r="DC26" s="1400"/>
      <c r="DD26" s="1400"/>
      <c r="DE26" s="1400">
        <v>0</v>
      </c>
      <c r="DF26" s="1400"/>
      <c r="DG26" s="1400"/>
      <c r="DH26" s="1400"/>
      <c r="DI26" s="1400">
        <v>0</v>
      </c>
      <c r="DJ26" s="1400"/>
      <c r="DK26" s="1400"/>
      <c r="DL26" s="1400"/>
      <c r="DM26" s="1400"/>
      <c r="DN26" s="1400">
        <v>0</v>
      </c>
      <c r="DO26" s="1400"/>
      <c r="DP26" s="1400">
        <v>0</v>
      </c>
      <c r="DQ26" s="1400"/>
      <c r="DR26" s="1400"/>
      <c r="DS26" s="1400"/>
      <c r="DT26" s="1400">
        <v>0</v>
      </c>
      <c r="DU26" s="1400"/>
      <c r="DV26" s="1400"/>
      <c r="DW26" s="1400"/>
      <c r="DX26" s="1400"/>
      <c r="DY26" s="1400">
        <v>421764</v>
      </c>
      <c r="DZ26" s="1400"/>
      <c r="EA26" s="1400">
        <v>0</v>
      </c>
      <c r="EB26" s="1400">
        <v>0</v>
      </c>
      <c r="EC26" s="1400"/>
      <c r="ED26" s="1400">
        <v>395836</v>
      </c>
      <c r="EE26" s="1400">
        <v>25928</v>
      </c>
      <c r="EF26" s="1400"/>
      <c r="EG26" s="1400"/>
      <c r="EH26" s="1400">
        <v>8037433</v>
      </c>
      <c r="EI26" s="1400">
        <v>1999293</v>
      </c>
      <c r="EJ26" s="1400">
        <v>5251621</v>
      </c>
      <c r="EK26" s="1400">
        <v>786519</v>
      </c>
      <c r="EL26" s="1400"/>
      <c r="EM26" s="1400">
        <v>16166672</v>
      </c>
      <c r="EN26" s="1400"/>
      <c r="EO26" s="1400"/>
      <c r="EP26" s="1400"/>
      <c r="EQ26" s="1400"/>
      <c r="ER26" s="1400"/>
      <c r="ES26" s="1400">
        <v>147442406</v>
      </c>
    </row>
    <row r="27" spans="5:149" ht="14.4">
      <c r="E27" s="1196">
        <v>42583</v>
      </c>
      <c r="F27" s="1400"/>
      <c r="G27" s="1351">
        <v>22039</v>
      </c>
      <c r="H27" s="1400"/>
      <c r="I27" s="1400">
        <v>16111286</v>
      </c>
      <c r="J27" s="1400">
        <v>16111286</v>
      </c>
      <c r="K27" s="1400"/>
      <c r="L27" s="1400"/>
      <c r="M27" s="1400">
        <v>386379</v>
      </c>
      <c r="N27" s="1400">
        <v>386379</v>
      </c>
      <c r="O27" s="1400">
        <v>386379</v>
      </c>
      <c r="P27" s="1400"/>
      <c r="Q27" s="1400">
        <v>0</v>
      </c>
      <c r="R27" s="1400"/>
      <c r="S27" s="1400"/>
      <c r="T27" s="1400">
        <v>0</v>
      </c>
      <c r="U27" s="1400"/>
      <c r="V27" s="1400"/>
      <c r="W27" s="1400"/>
      <c r="X27" s="1400">
        <v>0</v>
      </c>
      <c r="Y27" s="1400">
        <v>0</v>
      </c>
      <c r="Z27" s="1400"/>
      <c r="AA27" s="1400"/>
      <c r="AB27" s="1400">
        <v>0</v>
      </c>
      <c r="AC27" s="1400"/>
      <c r="AD27" s="1400"/>
      <c r="AE27" s="1400"/>
      <c r="AF27" s="1400">
        <v>0</v>
      </c>
      <c r="AG27" s="1400"/>
      <c r="AH27" s="1400"/>
      <c r="AI27" s="1400"/>
      <c r="AJ27" s="1400"/>
      <c r="AK27" s="1400">
        <v>0</v>
      </c>
      <c r="AL27" s="1400"/>
      <c r="AM27" s="1400"/>
      <c r="AN27" s="1400"/>
      <c r="AO27" s="1400">
        <v>694086</v>
      </c>
      <c r="AP27" s="1400">
        <v>614094</v>
      </c>
      <c r="AQ27" s="1400">
        <v>79992</v>
      </c>
      <c r="AR27" s="1400">
        <v>79992</v>
      </c>
      <c r="AS27" s="1400"/>
      <c r="AT27" s="1400"/>
      <c r="AU27" s="1400"/>
      <c r="AV27" s="1400"/>
      <c r="AW27" s="1400"/>
      <c r="AX27" s="1400"/>
      <c r="AY27" s="1400">
        <v>27503408</v>
      </c>
      <c r="AZ27" s="1400">
        <v>0</v>
      </c>
      <c r="BA27" s="1400"/>
      <c r="BB27" s="1400"/>
      <c r="BC27" s="1400"/>
      <c r="BD27" s="1400">
        <v>27503408</v>
      </c>
      <c r="BE27" s="1400">
        <v>0</v>
      </c>
      <c r="BF27" s="1400"/>
      <c r="BG27" s="1400"/>
      <c r="BH27" s="1400"/>
      <c r="BI27" s="1400"/>
      <c r="BJ27" s="1400"/>
      <c r="BK27" s="1400"/>
      <c r="BL27" s="1400">
        <v>0</v>
      </c>
      <c r="BM27" s="1400">
        <v>0</v>
      </c>
      <c r="BN27" s="1400"/>
      <c r="BO27" s="1400"/>
      <c r="BP27" s="1400"/>
      <c r="BQ27" s="1400"/>
      <c r="BR27" s="1400"/>
      <c r="BS27" s="1400"/>
      <c r="BT27" s="1400">
        <v>0</v>
      </c>
      <c r="BU27" s="1400">
        <v>0</v>
      </c>
      <c r="BV27" s="1400"/>
      <c r="BW27" s="1400"/>
      <c r="BX27" s="1400"/>
      <c r="BY27" s="1400"/>
      <c r="BZ27" s="1400"/>
      <c r="CA27" s="1400"/>
      <c r="CB27" s="1400"/>
      <c r="CC27" s="1400">
        <v>148276</v>
      </c>
      <c r="CD27" s="1400">
        <v>0</v>
      </c>
      <c r="CE27" s="1400"/>
      <c r="CF27" s="1400">
        <v>0</v>
      </c>
      <c r="CG27" s="1400"/>
      <c r="CH27" s="1400"/>
      <c r="CI27" s="1400"/>
      <c r="CJ27" s="1400">
        <v>148276</v>
      </c>
      <c r="CK27" s="1400"/>
      <c r="CL27" s="1400">
        <v>148276</v>
      </c>
      <c r="CM27" s="1400"/>
      <c r="CN27" s="1400"/>
      <c r="CO27" s="1400"/>
      <c r="CP27" s="1400"/>
      <c r="CQ27" s="1400">
        <v>12000000</v>
      </c>
      <c r="CR27" s="1400"/>
      <c r="CS27" s="1400">
        <v>12000000</v>
      </c>
      <c r="CT27" s="1400"/>
      <c r="CU27" s="1400">
        <v>67325266</v>
      </c>
      <c r="CV27" s="1400">
        <v>61030556</v>
      </c>
      <c r="CW27" s="1400">
        <v>6294710</v>
      </c>
      <c r="CX27" s="1400"/>
      <c r="CY27" s="1400">
        <v>0</v>
      </c>
      <c r="CZ27" s="1400"/>
      <c r="DA27" s="1400">
        <v>0</v>
      </c>
      <c r="DB27" s="1400"/>
      <c r="DC27" s="1400"/>
      <c r="DD27" s="1400"/>
      <c r="DE27" s="1400">
        <v>0</v>
      </c>
      <c r="DF27" s="1400"/>
      <c r="DG27" s="1400"/>
      <c r="DH27" s="1400"/>
      <c r="DI27" s="1400">
        <v>0</v>
      </c>
      <c r="DJ27" s="1400"/>
      <c r="DK27" s="1400"/>
      <c r="DL27" s="1400"/>
      <c r="DM27" s="1400"/>
      <c r="DN27" s="1400">
        <v>0</v>
      </c>
      <c r="DO27" s="1400"/>
      <c r="DP27" s="1400">
        <v>0</v>
      </c>
      <c r="DQ27" s="1400"/>
      <c r="DR27" s="1400"/>
      <c r="DS27" s="1400"/>
      <c r="DT27" s="1400">
        <v>0</v>
      </c>
      <c r="DU27" s="1400"/>
      <c r="DV27" s="1400"/>
      <c r="DW27" s="1400"/>
      <c r="DX27" s="1400"/>
      <c r="DY27" s="1400">
        <v>426858</v>
      </c>
      <c r="DZ27" s="1400"/>
      <c r="EA27" s="1400">
        <v>0</v>
      </c>
      <c r="EB27" s="1400">
        <v>0</v>
      </c>
      <c r="EC27" s="1400"/>
      <c r="ED27" s="1400">
        <v>400070</v>
      </c>
      <c r="EE27" s="1400">
        <v>26788</v>
      </c>
      <c r="EF27" s="1400"/>
      <c r="EG27" s="1400"/>
      <c r="EH27" s="1400">
        <v>7917224</v>
      </c>
      <c r="EI27" s="1400">
        <v>1995900</v>
      </c>
      <c r="EJ27" s="1400">
        <v>5162803</v>
      </c>
      <c r="EK27" s="1400">
        <v>758521</v>
      </c>
      <c r="EL27" s="1400"/>
      <c r="EM27" s="1400">
        <v>16301364</v>
      </c>
      <c r="EN27" s="1400"/>
      <c r="EO27" s="1400"/>
      <c r="EP27" s="1400"/>
      <c r="EQ27" s="1400"/>
      <c r="ER27" s="1400"/>
      <c r="ES27" s="1400">
        <v>148836186</v>
      </c>
    </row>
    <row r="28" spans="5:149" ht="14.4">
      <c r="E28" s="1196">
        <v>42614</v>
      </c>
      <c r="F28" s="1400"/>
      <c r="G28" s="1351">
        <v>24424</v>
      </c>
      <c r="H28" s="1400"/>
      <c r="I28" s="1400">
        <v>16886465</v>
      </c>
      <c r="J28" s="1400">
        <v>16886465</v>
      </c>
      <c r="K28" s="1400"/>
      <c r="L28" s="1400"/>
      <c r="M28" s="1400">
        <v>439537</v>
      </c>
      <c r="N28" s="1400">
        <v>439537</v>
      </c>
      <c r="O28" s="1400">
        <v>439537</v>
      </c>
      <c r="P28" s="1400"/>
      <c r="Q28" s="1400">
        <v>0</v>
      </c>
      <c r="R28" s="1400"/>
      <c r="S28" s="1400"/>
      <c r="T28" s="1400">
        <v>0</v>
      </c>
      <c r="U28" s="1400"/>
      <c r="V28" s="1400"/>
      <c r="W28" s="1400"/>
      <c r="X28" s="1400">
        <v>0</v>
      </c>
      <c r="Y28" s="1400">
        <v>0</v>
      </c>
      <c r="Z28" s="1400"/>
      <c r="AA28" s="1400"/>
      <c r="AB28" s="1400">
        <v>0</v>
      </c>
      <c r="AC28" s="1400"/>
      <c r="AD28" s="1400"/>
      <c r="AE28" s="1400"/>
      <c r="AF28" s="1400">
        <v>0</v>
      </c>
      <c r="AG28" s="1400"/>
      <c r="AH28" s="1400"/>
      <c r="AI28" s="1400"/>
      <c r="AJ28" s="1400"/>
      <c r="AK28" s="1400">
        <v>0</v>
      </c>
      <c r="AL28" s="1400"/>
      <c r="AM28" s="1400"/>
      <c r="AN28" s="1400"/>
      <c r="AO28" s="1400">
        <v>571158</v>
      </c>
      <c r="AP28" s="1400">
        <v>478069</v>
      </c>
      <c r="AQ28" s="1400">
        <v>93089</v>
      </c>
      <c r="AR28" s="1400">
        <v>93089</v>
      </c>
      <c r="AS28" s="1400"/>
      <c r="AT28" s="1400"/>
      <c r="AU28" s="1400"/>
      <c r="AV28" s="1400"/>
      <c r="AW28" s="1400"/>
      <c r="AX28" s="1400"/>
      <c r="AY28" s="1400">
        <v>35881286</v>
      </c>
      <c r="AZ28" s="1400">
        <v>0</v>
      </c>
      <c r="BA28" s="1400"/>
      <c r="BB28" s="1400"/>
      <c r="BC28" s="1400"/>
      <c r="BD28" s="1400">
        <v>35881286</v>
      </c>
      <c r="BE28" s="1400">
        <v>0</v>
      </c>
      <c r="BF28" s="1400"/>
      <c r="BG28" s="1400"/>
      <c r="BH28" s="1400"/>
      <c r="BI28" s="1400"/>
      <c r="BJ28" s="1400"/>
      <c r="BK28" s="1400"/>
      <c r="BL28" s="1400">
        <v>0</v>
      </c>
      <c r="BM28" s="1400">
        <v>0</v>
      </c>
      <c r="BN28" s="1400"/>
      <c r="BO28" s="1400"/>
      <c r="BP28" s="1400"/>
      <c r="BQ28" s="1400"/>
      <c r="BR28" s="1400"/>
      <c r="BS28" s="1400"/>
      <c r="BT28" s="1400">
        <v>0</v>
      </c>
      <c r="BU28" s="1400">
        <v>0</v>
      </c>
      <c r="BV28" s="1400"/>
      <c r="BW28" s="1400"/>
      <c r="BX28" s="1400"/>
      <c r="BY28" s="1400"/>
      <c r="BZ28" s="1400"/>
      <c r="CA28" s="1400"/>
      <c r="CB28" s="1400"/>
      <c r="CC28" s="1400">
        <v>147762</v>
      </c>
      <c r="CD28" s="1400">
        <v>0</v>
      </c>
      <c r="CE28" s="1400"/>
      <c r="CF28" s="1400">
        <v>0</v>
      </c>
      <c r="CG28" s="1400"/>
      <c r="CH28" s="1400"/>
      <c r="CI28" s="1400"/>
      <c r="CJ28" s="1400">
        <v>147762</v>
      </c>
      <c r="CK28" s="1400"/>
      <c r="CL28" s="1400">
        <v>147762</v>
      </c>
      <c r="CM28" s="1400"/>
      <c r="CN28" s="1400"/>
      <c r="CO28" s="1400"/>
      <c r="CP28" s="1400"/>
      <c r="CQ28" s="1400">
        <v>9000000</v>
      </c>
      <c r="CR28" s="1400"/>
      <c r="CS28" s="1400">
        <v>9000000</v>
      </c>
      <c r="CT28" s="1400"/>
      <c r="CU28" s="1400">
        <v>67990575</v>
      </c>
      <c r="CV28" s="1400">
        <v>61543278</v>
      </c>
      <c r="CW28" s="1400">
        <v>6447297</v>
      </c>
      <c r="CX28" s="1400"/>
      <c r="CY28" s="1400">
        <v>0</v>
      </c>
      <c r="CZ28" s="1400"/>
      <c r="DA28" s="1400">
        <v>0</v>
      </c>
      <c r="DB28" s="1400"/>
      <c r="DC28" s="1400"/>
      <c r="DD28" s="1400"/>
      <c r="DE28" s="1400">
        <v>0</v>
      </c>
      <c r="DF28" s="1400"/>
      <c r="DG28" s="1400"/>
      <c r="DH28" s="1400"/>
      <c r="DI28" s="1400">
        <v>0</v>
      </c>
      <c r="DJ28" s="1400"/>
      <c r="DK28" s="1400"/>
      <c r="DL28" s="1400"/>
      <c r="DM28" s="1400"/>
      <c r="DN28" s="1400">
        <v>0</v>
      </c>
      <c r="DO28" s="1400"/>
      <c r="DP28" s="1400">
        <v>0</v>
      </c>
      <c r="DQ28" s="1400"/>
      <c r="DR28" s="1400"/>
      <c r="DS28" s="1400"/>
      <c r="DT28" s="1400">
        <v>0</v>
      </c>
      <c r="DU28" s="1400"/>
      <c r="DV28" s="1400"/>
      <c r="DW28" s="1400"/>
      <c r="DX28" s="1400"/>
      <c r="DY28" s="1400">
        <v>443673</v>
      </c>
      <c r="DZ28" s="1400"/>
      <c r="EA28" s="1400">
        <v>0</v>
      </c>
      <c r="EB28" s="1400">
        <v>0</v>
      </c>
      <c r="EC28" s="1400"/>
      <c r="ED28" s="1400">
        <v>416736</v>
      </c>
      <c r="EE28" s="1400">
        <v>26937</v>
      </c>
      <c r="EF28" s="1400"/>
      <c r="EG28" s="1400"/>
      <c r="EH28" s="1400">
        <v>7824206</v>
      </c>
      <c r="EI28" s="1400">
        <v>1992506</v>
      </c>
      <c r="EJ28" s="1400">
        <v>5073301</v>
      </c>
      <c r="EK28" s="1400">
        <v>758399</v>
      </c>
      <c r="EL28" s="1400"/>
      <c r="EM28" s="1400">
        <v>16484209</v>
      </c>
      <c r="EN28" s="1400"/>
      <c r="EO28" s="1400"/>
      <c r="EP28" s="1400"/>
      <c r="EQ28" s="1400"/>
      <c r="ER28" s="1400"/>
      <c r="ES28" s="1400">
        <v>155693295</v>
      </c>
    </row>
    <row r="29" spans="5:149" ht="14.4">
      <c r="E29" s="1196">
        <v>42644</v>
      </c>
      <c r="F29" s="1400"/>
      <c r="G29" s="1351">
        <v>23023</v>
      </c>
      <c r="H29" s="1400"/>
      <c r="I29" s="1400">
        <v>11438407</v>
      </c>
      <c r="J29" s="1400">
        <v>11438407</v>
      </c>
      <c r="K29" s="1400"/>
      <c r="L29" s="1400"/>
      <c r="M29" s="1400">
        <v>43358</v>
      </c>
      <c r="N29" s="1400">
        <v>43358</v>
      </c>
      <c r="O29" s="1400">
        <v>43358</v>
      </c>
      <c r="P29" s="1400"/>
      <c r="Q29" s="1400">
        <v>0</v>
      </c>
      <c r="R29" s="1400"/>
      <c r="S29" s="1400"/>
      <c r="T29" s="1400">
        <v>0</v>
      </c>
      <c r="U29" s="1400"/>
      <c r="V29" s="1400"/>
      <c r="W29" s="1400"/>
      <c r="X29" s="1400">
        <v>0</v>
      </c>
      <c r="Y29" s="1400">
        <v>0</v>
      </c>
      <c r="Z29" s="1400"/>
      <c r="AA29" s="1400"/>
      <c r="AB29" s="1400">
        <v>0</v>
      </c>
      <c r="AC29" s="1400"/>
      <c r="AD29" s="1400"/>
      <c r="AE29" s="1400"/>
      <c r="AF29" s="1400">
        <v>0</v>
      </c>
      <c r="AG29" s="1400"/>
      <c r="AH29" s="1400"/>
      <c r="AI29" s="1400"/>
      <c r="AJ29" s="1400"/>
      <c r="AK29" s="1400">
        <v>0</v>
      </c>
      <c r="AL29" s="1400"/>
      <c r="AM29" s="1400"/>
      <c r="AN29" s="1400"/>
      <c r="AO29" s="1400">
        <v>642308</v>
      </c>
      <c r="AP29" s="1400">
        <v>283219</v>
      </c>
      <c r="AQ29" s="1400">
        <v>359089</v>
      </c>
      <c r="AR29" s="1400">
        <v>359089</v>
      </c>
      <c r="AS29" s="1400"/>
      <c r="AT29" s="1400"/>
      <c r="AU29" s="1400"/>
      <c r="AV29" s="1400"/>
      <c r="AW29" s="1400"/>
      <c r="AX29" s="1400"/>
      <c r="AY29" s="1400">
        <v>40245360</v>
      </c>
      <c r="AZ29" s="1400">
        <v>0</v>
      </c>
      <c r="BA29" s="1400"/>
      <c r="BB29" s="1400"/>
      <c r="BC29" s="1400"/>
      <c r="BD29" s="1400">
        <v>40245360</v>
      </c>
      <c r="BE29" s="1400">
        <v>0</v>
      </c>
      <c r="BF29" s="1400"/>
      <c r="BG29" s="1400"/>
      <c r="BH29" s="1400"/>
      <c r="BI29" s="1400"/>
      <c r="BJ29" s="1400"/>
      <c r="BK29" s="1400"/>
      <c r="BL29" s="1400">
        <v>0</v>
      </c>
      <c r="BM29" s="1400">
        <v>0</v>
      </c>
      <c r="BN29" s="1400"/>
      <c r="BO29" s="1400"/>
      <c r="BP29" s="1400"/>
      <c r="BQ29" s="1400"/>
      <c r="BR29" s="1400"/>
      <c r="BS29" s="1400"/>
      <c r="BT29" s="1400">
        <v>0</v>
      </c>
      <c r="BU29" s="1400">
        <v>0</v>
      </c>
      <c r="BV29" s="1400"/>
      <c r="BW29" s="1400"/>
      <c r="BX29" s="1400"/>
      <c r="BY29" s="1400"/>
      <c r="BZ29" s="1400"/>
      <c r="CA29" s="1400"/>
      <c r="CB29" s="1400"/>
      <c r="CC29" s="1400">
        <v>145496</v>
      </c>
      <c r="CD29" s="1400">
        <v>0</v>
      </c>
      <c r="CE29" s="1400"/>
      <c r="CF29" s="1400">
        <v>0</v>
      </c>
      <c r="CG29" s="1400"/>
      <c r="CH29" s="1400"/>
      <c r="CI29" s="1400"/>
      <c r="CJ29" s="1400">
        <v>145496</v>
      </c>
      <c r="CK29" s="1400"/>
      <c r="CL29" s="1400">
        <v>145496</v>
      </c>
      <c r="CM29" s="1400"/>
      <c r="CN29" s="1400"/>
      <c r="CO29" s="1400"/>
      <c r="CP29" s="1400"/>
      <c r="CQ29" s="1400">
        <v>4000000</v>
      </c>
      <c r="CR29" s="1400"/>
      <c r="CS29" s="1400">
        <v>4000000</v>
      </c>
      <c r="CT29" s="1400"/>
      <c r="CU29" s="1400">
        <v>67620173</v>
      </c>
      <c r="CV29" s="1400">
        <v>61373883</v>
      </c>
      <c r="CW29" s="1400">
        <v>6246290</v>
      </c>
      <c r="CX29" s="1400"/>
      <c r="CY29" s="1400">
        <v>0</v>
      </c>
      <c r="CZ29" s="1400"/>
      <c r="DA29" s="1400">
        <v>0</v>
      </c>
      <c r="DB29" s="1400"/>
      <c r="DC29" s="1400"/>
      <c r="DD29" s="1400"/>
      <c r="DE29" s="1400">
        <v>0</v>
      </c>
      <c r="DF29" s="1400"/>
      <c r="DG29" s="1400"/>
      <c r="DH29" s="1400"/>
      <c r="DI29" s="1400">
        <v>0</v>
      </c>
      <c r="DJ29" s="1400"/>
      <c r="DK29" s="1400"/>
      <c r="DL29" s="1400"/>
      <c r="DM29" s="1400"/>
      <c r="DN29" s="1400">
        <v>0</v>
      </c>
      <c r="DO29" s="1400"/>
      <c r="DP29" s="1400">
        <v>0</v>
      </c>
      <c r="DQ29" s="1400"/>
      <c r="DR29" s="1400"/>
      <c r="DS29" s="1400"/>
      <c r="DT29" s="1400">
        <v>0</v>
      </c>
      <c r="DU29" s="1400"/>
      <c r="DV29" s="1400"/>
      <c r="DW29" s="1400"/>
      <c r="DX29" s="1400"/>
      <c r="DY29" s="1400">
        <v>594212</v>
      </c>
      <c r="DZ29" s="1400"/>
      <c r="EA29" s="1400">
        <v>0</v>
      </c>
      <c r="EB29" s="1400">
        <v>0</v>
      </c>
      <c r="EC29" s="1400"/>
      <c r="ED29" s="1400">
        <v>567875</v>
      </c>
      <c r="EE29" s="1400">
        <v>26337</v>
      </c>
      <c r="EF29" s="1400"/>
      <c r="EG29" s="1400"/>
      <c r="EH29" s="1400">
        <v>7781871</v>
      </c>
      <c r="EI29" s="1400">
        <v>1989112</v>
      </c>
      <c r="EJ29" s="1400">
        <v>5060481</v>
      </c>
      <c r="EK29" s="1400">
        <v>732278</v>
      </c>
      <c r="EL29" s="1400"/>
      <c r="EM29" s="1400">
        <v>16269504</v>
      </c>
      <c r="EN29" s="1400"/>
      <c r="EO29" s="1400"/>
      <c r="EP29" s="1400"/>
      <c r="EQ29" s="1400"/>
      <c r="ER29" s="1400"/>
      <c r="ES29" s="1400">
        <v>148803712</v>
      </c>
    </row>
    <row r="30" spans="5:149" ht="14.4">
      <c r="E30" s="1196">
        <v>42675</v>
      </c>
      <c r="F30" s="1400"/>
      <c r="G30" s="1351">
        <v>185326</v>
      </c>
      <c r="H30" s="1400"/>
      <c r="I30" s="1400">
        <v>19960570</v>
      </c>
      <c r="J30" s="1400">
        <v>19960570</v>
      </c>
      <c r="K30" s="1400"/>
      <c r="L30" s="1400"/>
      <c r="M30" s="1400">
        <v>98160</v>
      </c>
      <c r="N30" s="1400">
        <v>98160</v>
      </c>
      <c r="O30" s="1400">
        <v>98160</v>
      </c>
      <c r="P30" s="1400"/>
      <c r="Q30" s="1400">
        <v>0</v>
      </c>
      <c r="R30" s="1400"/>
      <c r="S30" s="1400"/>
      <c r="T30" s="1400">
        <v>0</v>
      </c>
      <c r="U30" s="1400"/>
      <c r="V30" s="1400"/>
      <c r="W30" s="1400"/>
      <c r="X30" s="1400">
        <v>0</v>
      </c>
      <c r="Y30" s="1400">
        <v>0</v>
      </c>
      <c r="Z30" s="1400"/>
      <c r="AA30" s="1400"/>
      <c r="AB30" s="1400">
        <v>0</v>
      </c>
      <c r="AC30" s="1400"/>
      <c r="AD30" s="1400"/>
      <c r="AE30" s="1400"/>
      <c r="AF30" s="1400">
        <v>0</v>
      </c>
      <c r="AG30" s="1400"/>
      <c r="AH30" s="1400"/>
      <c r="AI30" s="1400"/>
      <c r="AJ30" s="1400"/>
      <c r="AK30" s="1400">
        <v>0</v>
      </c>
      <c r="AL30" s="1400"/>
      <c r="AM30" s="1400"/>
      <c r="AN30" s="1400"/>
      <c r="AO30" s="1400">
        <v>987308</v>
      </c>
      <c r="AP30" s="1400">
        <v>359568</v>
      </c>
      <c r="AQ30" s="1400">
        <v>627740</v>
      </c>
      <c r="AR30" s="1400">
        <v>627740</v>
      </c>
      <c r="AS30" s="1400"/>
      <c r="AT30" s="1400"/>
      <c r="AU30" s="1400"/>
      <c r="AV30" s="1400"/>
      <c r="AW30" s="1400"/>
      <c r="AX30" s="1400"/>
      <c r="AY30" s="1400">
        <v>35738789</v>
      </c>
      <c r="AZ30" s="1400">
        <v>0</v>
      </c>
      <c r="BA30" s="1400"/>
      <c r="BB30" s="1400"/>
      <c r="BC30" s="1400"/>
      <c r="BD30" s="1400">
        <v>35738789</v>
      </c>
      <c r="BE30" s="1400">
        <v>0</v>
      </c>
      <c r="BF30" s="1400"/>
      <c r="BG30" s="1400"/>
      <c r="BH30" s="1400"/>
      <c r="BI30" s="1400"/>
      <c r="BJ30" s="1400"/>
      <c r="BK30" s="1400"/>
      <c r="BL30" s="1400">
        <v>0</v>
      </c>
      <c r="BM30" s="1400">
        <v>0</v>
      </c>
      <c r="BN30" s="1400"/>
      <c r="BO30" s="1400"/>
      <c r="BP30" s="1400"/>
      <c r="BQ30" s="1400"/>
      <c r="BR30" s="1400"/>
      <c r="BS30" s="1400"/>
      <c r="BT30" s="1400">
        <v>0</v>
      </c>
      <c r="BU30" s="1400">
        <v>0</v>
      </c>
      <c r="BV30" s="1400"/>
      <c r="BW30" s="1400"/>
      <c r="BX30" s="1400"/>
      <c r="BY30" s="1400"/>
      <c r="BZ30" s="1400"/>
      <c r="CA30" s="1400"/>
      <c r="CB30" s="1400"/>
      <c r="CC30" s="1400">
        <v>147464</v>
      </c>
      <c r="CD30" s="1400">
        <v>0</v>
      </c>
      <c r="CE30" s="1400"/>
      <c r="CF30" s="1400">
        <v>0</v>
      </c>
      <c r="CG30" s="1400"/>
      <c r="CH30" s="1400"/>
      <c r="CI30" s="1400"/>
      <c r="CJ30" s="1400">
        <v>147464</v>
      </c>
      <c r="CK30" s="1400"/>
      <c r="CL30" s="1400">
        <v>147464</v>
      </c>
      <c r="CM30" s="1400"/>
      <c r="CN30" s="1400"/>
      <c r="CO30" s="1400"/>
      <c r="CP30" s="1400"/>
      <c r="CQ30" s="1400">
        <v>5000000</v>
      </c>
      <c r="CR30" s="1400"/>
      <c r="CS30" s="1400">
        <v>5000000</v>
      </c>
      <c r="CT30" s="1400"/>
      <c r="CU30" s="1400">
        <v>67122973</v>
      </c>
      <c r="CV30" s="1400">
        <v>61065458</v>
      </c>
      <c r="CW30" s="1400">
        <v>6057515</v>
      </c>
      <c r="CX30" s="1400"/>
      <c r="CY30" s="1400">
        <v>0</v>
      </c>
      <c r="CZ30" s="1400"/>
      <c r="DA30" s="1400">
        <v>0</v>
      </c>
      <c r="DB30" s="1400"/>
      <c r="DC30" s="1400"/>
      <c r="DD30" s="1400"/>
      <c r="DE30" s="1400">
        <v>0</v>
      </c>
      <c r="DF30" s="1400"/>
      <c r="DG30" s="1400"/>
      <c r="DH30" s="1400"/>
      <c r="DI30" s="1400">
        <v>0</v>
      </c>
      <c r="DJ30" s="1400"/>
      <c r="DK30" s="1400"/>
      <c r="DL30" s="1400"/>
      <c r="DM30" s="1400"/>
      <c r="DN30" s="1400">
        <v>0</v>
      </c>
      <c r="DO30" s="1400"/>
      <c r="DP30" s="1400">
        <v>0</v>
      </c>
      <c r="DQ30" s="1400"/>
      <c r="DR30" s="1400"/>
      <c r="DS30" s="1400"/>
      <c r="DT30" s="1400">
        <v>0</v>
      </c>
      <c r="DU30" s="1400"/>
      <c r="DV30" s="1400"/>
      <c r="DW30" s="1400"/>
      <c r="DX30" s="1400"/>
      <c r="DY30" s="1400">
        <v>674140</v>
      </c>
      <c r="DZ30" s="1400"/>
      <c r="EA30" s="1400">
        <v>0</v>
      </c>
      <c r="EB30" s="1400">
        <v>0</v>
      </c>
      <c r="EC30" s="1400"/>
      <c r="ED30" s="1400">
        <v>648605</v>
      </c>
      <c r="EE30" s="1400">
        <v>25535</v>
      </c>
      <c r="EF30" s="1400"/>
      <c r="EG30" s="1400"/>
      <c r="EH30" s="1400">
        <v>7733634</v>
      </c>
      <c r="EI30" s="1400">
        <v>1985718</v>
      </c>
      <c r="EJ30" s="1400">
        <v>5041144</v>
      </c>
      <c r="EK30" s="1400">
        <v>706772</v>
      </c>
      <c r="EL30" s="1400"/>
      <c r="EM30" s="1400">
        <v>15084974</v>
      </c>
      <c r="EN30" s="1400"/>
      <c r="EO30" s="1400"/>
      <c r="EP30" s="1400"/>
      <c r="EQ30" s="1400"/>
      <c r="ER30" s="1400"/>
      <c r="ES30" s="1400">
        <v>152733338</v>
      </c>
    </row>
    <row r="31" spans="5:149" ht="14.4">
      <c r="E31" s="1196">
        <v>42705</v>
      </c>
      <c r="F31" s="1400"/>
      <c r="G31" s="1351">
        <v>776442</v>
      </c>
      <c r="H31" s="1400"/>
      <c r="I31" s="1400">
        <v>20848860</v>
      </c>
      <c r="J31" s="1400">
        <v>20848860</v>
      </c>
      <c r="K31" s="1400"/>
      <c r="L31" s="1400"/>
      <c r="M31" s="1400">
        <v>113757</v>
      </c>
      <c r="N31" s="1400">
        <v>113757</v>
      </c>
      <c r="O31" s="1400">
        <v>113757</v>
      </c>
      <c r="P31" s="1400"/>
      <c r="Q31" s="1400">
        <v>0</v>
      </c>
      <c r="R31" s="1400"/>
      <c r="S31" s="1400"/>
      <c r="T31" s="1400">
        <v>0</v>
      </c>
      <c r="U31" s="1400"/>
      <c r="V31" s="1400"/>
      <c r="W31" s="1400"/>
      <c r="X31" s="1400">
        <v>0</v>
      </c>
      <c r="Y31" s="1400">
        <v>0</v>
      </c>
      <c r="Z31" s="1400"/>
      <c r="AA31" s="1400"/>
      <c r="AB31" s="1400">
        <v>0</v>
      </c>
      <c r="AC31" s="1400"/>
      <c r="AD31" s="1400"/>
      <c r="AE31" s="1400"/>
      <c r="AF31" s="1400">
        <v>0</v>
      </c>
      <c r="AG31" s="1400"/>
      <c r="AH31" s="1400"/>
      <c r="AI31" s="1400"/>
      <c r="AJ31" s="1400"/>
      <c r="AK31" s="1400">
        <v>0</v>
      </c>
      <c r="AL31" s="1400"/>
      <c r="AM31" s="1400"/>
      <c r="AN31" s="1400"/>
      <c r="AO31" s="1400">
        <v>1615723</v>
      </c>
      <c r="AP31" s="1400">
        <v>570398</v>
      </c>
      <c r="AQ31" s="1400">
        <v>1045325</v>
      </c>
      <c r="AR31" s="1400">
        <v>1045325</v>
      </c>
      <c r="AS31" s="1400"/>
      <c r="AT31" s="1400"/>
      <c r="AU31" s="1400"/>
      <c r="AV31" s="1400"/>
      <c r="AW31" s="1400"/>
      <c r="AX31" s="1400"/>
      <c r="AY31" s="1400">
        <v>45707989</v>
      </c>
      <c r="AZ31" s="1400">
        <v>0</v>
      </c>
      <c r="BA31" s="1400"/>
      <c r="BB31" s="1400"/>
      <c r="BC31" s="1400"/>
      <c r="BD31" s="1400">
        <v>45707989</v>
      </c>
      <c r="BE31" s="1400">
        <v>0</v>
      </c>
      <c r="BF31" s="1400"/>
      <c r="BG31" s="1400"/>
      <c r="BH31" s="1400"/>
      <c r="BI31" s="1400"/>
      <c r="BJ31" s="1400"/>
      <c r="BK31" s="1400"/>
      <c r="BL31" s="1400">
        <v>0</v>
      </c>
      <c r="BM31" s="1400">
        <v>0</v>
      </c>
      <c r="BN31" s="1400"/>
      <c r="BO31" s="1400"/>
      <c r="BP31" s="1400"/>
      <c r="BQ31" s="1400"/>
      <c r="BR31" s="1400"/>
      <c r="BS31" s="1400"/>
      <c r="BT31" s="1400">
        <v>0</v>
      </c>
      <c r="BU31" s="1400">
        <v>0</v>
      </c>
      <c r="BV31" s="1400"/>
      <c r="BW31" s="1400"/>
      <c r="BX31" s="1400"/>
      <c r="BY31" s="1400"/>
      <c r="BZ31" s="1400"/>
      <c r="CA31" s="1400"/>
      <c r="CB31" s="1400"/>
      <c r="CC31" s="1400">
        <v>145007</v>
      </c>
      <c r="CD31" s="1400">
        <v>0</v>
      </c>
      <c r="CE31" s="1400"/>
      <c r="CF31" s="1400">
        <v>0</v>
      </c>
      <c r="CG31" s="1400"/>
      <c r="CH31" s="1400"/>
      <c r="CI31" s="1400"/>
      <c r="CJ31" s="1400">
        <v>145007</v>
      </c>
      <c r="CK31" s="1400"/>
      <c r="CL31" s="1400">
        <v>145007</v>
      </c>
      <c r="CM31" s="1400"/>
      <c r="CN31" s="1400"/>
      <c r="CO31" s="1400"/>
      <c r="CP31" s="1400"/>
      <c r="CQ31" s="1400">
        <v>6000000</v>
      </c>
      <c r="CR31" s="1400"/>
      <c r="CS31" s="1400">
        <v>6000000</v>
      </c>
      <c r="CT31" s="1400"/>
      <c r="CU31" s="1400">
        <v>65389610</v>
      </c>
      <c r="CV31" s="1400">
        <v>59317478</v>
      </c>
      <c r="CW31" s="1400">
        <v>6072132</v>
      </c>
      <c r="CX31" s="1400"/>
      <c r="CY31" s="1400">
        <v>0</v>
      </c>
      <c r="CZ31" s="1400"/>
      <c r="DA31" s="1400">
        <v>0</v>
      </c>
      <c r="DB31" s="1400"/>
      <c r="DC31" s="1400"/>
      <c r="DD31" s="1400"/>
      <c r="DE31" s="1400">
        <v>0</v>
      </c>
      <c r="DF31" s="1400"/>
      <c r="DG31" s="1400"/>
      <c r="DH31" s="1400"/>
      <c r="DI31" s="1400">
        <v>0</v>
      </c>
      <c r="DJ31" s="1400"/>
      <c r="DK31" s="1400"/>
      <c r="DL31" s="1400"/>
      <c r="DM31" s="1400"/>
      <c r="DN31" s="1400">
        <v>0</v>
      </c>
      <c r="DO31" s="1400"/>
      <c r="DP31" s="1400">
        <v>0</v>
      </c>
      <c r="DQ31" s="1400"/>
      <c r="DR31" s="1400"/>
      <c r="DS31" s="1400"/>
      <c r="DT31" s="1400">
        <v>0</v>
      </c>
      <c r="DU31" s="1400"/>
      <c r="DV31" s="1400"/>
      <c r="DW31" s="1400"/>
      <c r="DX31" s="1400"/>
      <c r="DY31" s="1400">
        <v>728446</v>
      </c>
      <c r="DZ31" s="1400"/>
      <c r="EA31" s="1400">
        <v>0</v>
      </c>
      <c r="EB31" s="1400">
        <v>0</v>
      </c>
      <c r="EC31" s="1400"/>
      <c r="ED31" s="1400">
        <v>703168</v>
      </c>
      <c r="EE31" s="1400">
        <v>25278</v>
      </c>
      <c r="EF31" s="1400"/>
      <c r="EG31" s="1400"/>
      <c r="EH31" s="1400">
        <v>7752677.5699999994</v>
      </c>
      <c r="EI31" s="1400">
        <v>1982324.17</v>
      </c>
      <c r="EJ31" s="1400">
        <v>5089083.5999999996</v>
      </c>
      <c r="EK31" s="1400">
        <v>681269.8</v>
      </c>
      <c r="EL31" s="1400"/>
      <c r="EM31" s="1400">
        <v>15250775</v>
      </c>
      <c r="EN31" s="1400"/>
      <c r="EO31" s="1400"/>
      <c r="EP31" s="1400"/>
      <c r="EQ31" s="1400"/>
      <c r="ER31" s="1400"/>
      <c r="ES31" s="1400">
        <v>164329286.56999999</v>
      </c>
    </row>
    <row r="32" spans="5:149">
      <c r="F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1401"/>
      <c r="AK32" s="1401"/>
      <c r="AL32" s="1401"/>
      <c r="AM32" s="1401"/>
      <c r="AN32" s="1401"/>
      <c r="AO32" s="1401"/>
      <c r="AP32" s="1401"/>
      <c r="AQ32" s="1401"/>
      <c r="AR32" s="1401"/>
      <c r="AS32" s="1401"/>
      <c r="AT32" s="1401"/>
      <c r="AU32" s="1401"/>
      <c r="AV32" s="1401"/>
      <c r="AW32" s="1401"/>
      <c r="AX32" s="1401"/>
      <c r="AY32" s="1401"/>
      <c r="AZ32" s="1401"/>
      <c r="BA32" s="1401"/>
      <c r="BB32" s="1401"/>
      <c r="BC32" s="1401"/>
      <c r="BD32" s="1401"/>
      <c r="BE32" s="1401"/>
      <c r="BF32" s="1401"/>
      <c r="BG32" s="1401"/>
      <c r="BH32" s="1401"/>
      <c r="BI32" s="1401"/>
      <c r="BJ32" s="1401"/>
      <c r="BK32" s="1401"/>
      <c r="BL32" s="1401"/>
      <c r="BM32" s="1401"/>
      <c r="BN32" s="1401"/>
      <c r="BO32" s="1401"/>
      <c r="BP32" s="1401"/>
      <c r="BQ32" s="1401"/>
      <c r="BR32" s="1401"/>
      <c r="BS32" s="1401"/>
      <c r="BT32" s="1401"/>
      <c r="BU32" s="1401"/>
      <c r="BV32" s="1401"/>
      <c r="BW32" s="1401"/>
      <c r="BX32" s="1401"/>
      <c r="BY32" s="1401"/>
      <c r="BZ32" s="1401"/>
      <c r="CA32" s="1401"/>
      <c r="CB32" s="1401"/>
      <c r="CC32" s="1401"/>
      <c r="CD32" s="1401"/>
      <c r="CE32" s="1401"/>
      <c r="CF32" s="1401"/>
      <c r="CG32" s="1401"/>
      <c r="CH32" s="1401"/>
      <c r="CI32" s="1401"/>
      <c r="CJ32" s="1401"/>
      <c r="CK32" s="1401"/>
      <c r="CL32" s="1401"/>
      <c r="CM32" s="1401"/>
      <c r="CN32" s="1401"/>
      <c r="CO32" s="1401"/>
      <c r="CP32" s="1401"/>
      <c r="CQ32" s="1401"/>
      <c r="CR32" s="1401"/>
      <c r="CS32" s="1401"/>
      <c r="CT32" s="1401"/>
      <c r="CU32" s="1401"/>
      <c r="CV32" s="1401"/>
      <c r="CW32" s="1401"/>
      <c r="CX32" s="1401"/>
      <c r="CY32" s="1401"/>
      <c r="CZ32" s="1401"/>
      <c r="DA32" s="1401"/>
      <c r="DB32" s="1401"/>
      <c r="DC32" s="1401"/>
      <c r="DD32" s="1401"/>
      <c r="DE32" s="1401"/>
      <c r="DF32" s="1401"/>
      <c r="DG32" s="1401"/>
      <c r="DH32" s="1401"/>
      <c r="DI32" s="1401"/>
      <c r="DJ32" s="1401"/>
      <c r="DK32" s="1401"/>
      <c r="DL32" s="1401"/>
      <c r="DM32" s="1401"/>
      <c r="DN32" s="1401"/>
      <c r="DO32" s="1401"/>
      <c r="DP32" s="1401"/>
      <c r="DQ32" s="1401"/>
      <c r="DR32" s="1401"/>
      <c r="DS32" s="1401"/>
      <c r="DT32" s="1401"/>
      <c r="DU32" s="1401"/>
      <c r="DV32" s="1401"/>
      <c r="DW32" s="1401"/>
      <c r="DX32" s="1401"/>
      <c r="DY32" s="1401"/>
      <c r="DZ32" s="1401"/>
      <c r="EA32" s="1401"/>
      <c r="EB32" s="1401"/>
      <c r="EC32" s="1401"/>
      <c r="ED32" s="1401"/>
      <c r="EE32" s="1401"/>
      <c r="EF32" s="1401"/>
      <c r="EG32" s="1401"/>
      <c r="EH32" s="1401"/>
      <c r="EI32" s="1401"/>
      <c r="EJ32" s="1401"/>
      <c r="EK32" s="1401"/>
      <c r="EL32" s="1401"/>
      <c r="EM32" s="1401"/>
      <c r="EN32" s="1401"/>
      <c r="EO32" s="1401"/>
      <c r="EP32" s="1401"/>
      <c r="EQ32" s="1401"/>
      <c r="ER32" s="1401"/>
      <c r="ES32" s="1191"/>
    </row>
    <row r="33" spans="5:150">
      <c r="F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c r="BF33" s="1401"/>
      <c r="BG33" s="1401"/>
      <c r="BH33" s="1401"/>
      <c r="BI33" s="1401"/>
      <c r="BJ33" s="1401"/>
      <c r="BK33" s="1401"/>
      <c r="BL33" s="1401"/>
      <c r="BM33" s="1401"/>
      <c r="BN33" s="1401"/>
      <c r="BO33" s="1401"/>
      <c r="BP33" s="1401"/>
      <c r="BQ33" s="1401"/>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01"/>
      <c r="CM33" s="1401"/>
      <c r="CN33" s="1401"/>
      <c r="CO33" s="1401"/>
      <c r="CP33" s="1401"/>
      <c r="CQ33" s="1401"/>
      <c r="CR33" s="1401"/>
      <c r="CS33" s="1401"/>
      <c r="CT33" s="1401"/>
      <c r="CU33" s="1401"/>
      <c r="CV33" s="1401"/>
      <c r="CW33" s="1401"/>
      <c r="CX33" s="1401"/>
      <c r="CY33" s="1401"/>
      <c r="CZ33" s="1401"/>
      <c r="DA33" s="1401"/>
      <c r="DB33" s="1401"/>
      <c r="DC33" s="1401"/>
      <c r="DD33" s="1401"/>
      <c r="DE33" s="1401"/>
      <c r="DF33" s="1401"/>
      <c r="DG33" s="1401"/>
      <c r="DH33" s="1401"/>
      <c r="DI33" s="1401"/>
      <c r="DJ33" s="1401"/>
      <c r="DK33" s="1401"/>
      <c r="DL33" s="1401"/>
      <c r="DM33" s="1401"/>
      <c r="DN33" s="1401"/>
      <c r="DO33" s="1401"/>
      <c r="DP33" s="1401"/>
      <c r="DQ33" s="1401"/>
      <c r="DR33" s="1401"/>
      <c r="DS33" s="1401"/>
      <c r="DT33" s="1401"/>
      <c r="DU33" s="1401"/>
      <c r="DV33" s="1401"/>
      <c r="DW33" s="1401"/>
      <c r="DX33" s="1401"/>
      <c r="DY33" s="1401"/>
      <c r="DZ33" s="1401"/>
      <c r="EA33" s="1401"/>
      <c r="EB33" s="1401"/>
      <c r="EC33" s="1401"/>
      <c r="ED33" s="1401"/>
      <c r="EE33" s="1401"/>
      <c r="EF33" s="1401"/>
      <c r="EG33" s="1401"/>
      <c r="EH33" s="1401"/>
      <c r="EI33" s="1401"/>
      <c r="EJ33" s="1401"/>
      <c r="EK33" s="1401"/>
      <c r="EL33" s="1401"/>
      <c r="EM33" s="1401"/>
      <c r="EN33" s="1401"/>
      <c r="EO33" s="1401"/>
      <c r="EP33" s="1401"/>
      <c r="EQ33" s="1401"/>
      <c r="ER33" s="1401"/>
      <c r="ES33" s="1191"/>
    </row>
    <row r="34" spans="5:150" ht="14.4">
      <c r="E34" s="1196">
        <v>42736</v>
      </c>
      <c r="F34" s="1400"/>
      <c r="G34" s="1351">
        <v>132168</v>
      </c>
      <c r="H34" s="1400"/>
      <c r="I34" s="1400">
        <v>20850719</v>
      </c>
      <c r="J34" s="1400">
        <v>20850719</v>
      </c>
      <c r="K34" s="1400"/>
      <c r="L34" s="1400"/>
      <c r="M34" s="1400">
        <v>170974</v>
      </c>
      <c r="N34" s="1400">
        <v>170974</v>
      </c>
      <c r="O34" s="1400">
        <v>170974</v>
      </c>
      <c r="P34" s="1400"/>
      <c r="Q34" s="1400">
        <v>0</v>
      </c>
      <c r="R34" s="1400"/>
      <c r="S34" s="1400"/>
      <c r="T34" s="1400">
        <v>0</v>
      </c>
      <c r="U34" s="1400"/>
      <c r="V34" s="1400"/>
      <c r="W34" s="1400"/>
      <c r="X34" s="1400">
        <v>0</v>
      </c>
      <c r="Y34" s="1400">
        <v>0</v>
      </c>
      <c r="Z34" s="1400"/>
      <c r="AA34" s="1400"/>
      <c r="AB34" s="1400">
        <v>0</v>
      </c>
      <c r="AC34" s="1400"/>
      <c r="AD34" s="1400"/>
      <c r="AE34" s="1400"/>
      <c r="AF34" s="1400">
        <v>0</v>
      </c>
      <c r="AG34" s="1400"/>
      <c r="AH34" s="1400"/>
      <c r="AI34" s="1400"/>
      <c r="AJ34" s="1400"/>
      <c r="AK34" s="1400">
        <v>0</v>
      </c>
      <c r="AL34" s="1400"/>
      <c r="AM34" s="1400"/>
      <c r="AN34" s="1400"/>
      <c r="AO34" s="1400">
        <v>390211</v>
      </c>
      <c r="AP34" s="1400">
        <v>207901</v>
      </c>
      <c r="AQ34" s="1400">
        <v>182310</v>
      </c>
      <c r="AR34" s="1400">
        <v>182310</v>
      </c>
      <c r="AS34" s="1400"/>
      <c r="AT34" s="1400"/>
      <c r="AU34" s="1400"/>
      <c r="AV34" s="1400"/>
      <c r="AW34" s="1400"/>
      <c r="AX34" s="1400"/>
      <c r="AY34" s="1400">
        <v>45707989</v>
      </c>
      <c r="AZ34" s="1400">
        <v>0</v>
      </c>
      <c r="BA34" s="1400"/>
      <c r="BB34" s="1400"/>
      <c r="BC34" s="1400"/>
      <c r="BD34" s="1400">
        <v>45707989</v>
      </c>
      <c r="BE34" s="1400">
        <v>0</v>
      </c>
      <c r="BF34" s="1400"/>
      <c r="BG34" s="1400"/>
      <c r="BH34" s="1400"/>
      <c r="BI34" s="1400"/>
      <c r="BJ34" s="1400"/>
      <c r="BK34" s="1400"/>
      <c r="BL34" s="1400">
        <v>0</v>
      </c>
      <c r="BM34" s="1400">
        <v>0</v>
      </c>
      <c r="BN34" s="1400"/>
      <c r="BO34" s="1400"/>
      <c r="BP34" s="1400"/>
      <c r="BQ34" s="1400"/>
      <c r="BR34" s="1400"/>
      <c r="BS34" s="1400"/>
      <c r="BT34" s="1400">
        <v>0</v>
      </c>
      <c r="BU34" s="1400">
        <v>0</v>
      </c>
      <c r="BV34" s="1400"/>
      <c r="BW34" s="1400"/>
      <c r="BX34" s="1400"/>
      <c r="BY34" s="1400"/>
      <c r="BZ34" s="1400"/>
      <c r="CA34" s="1400"/>
      <c r="CB34" s="1400"/>
      <c r="CC34" s="1400">
        <v>137881</v>
      </c>
      <c r="CD34" s="1400">
        <v>0</v>
      </c>
      <c r="CE34" s="1400"/>
      <c r="CF34" s="1400">
        <v>0</v>
      </c>
      <c r="CG34" s="1400"/>
      <c r="CH34" s="1400"/>
      <c r="CI34" s="1400"/>
      <c r="CJ34" s="1400">
        <v>137881</v>
      </c>
      <c r="CK34" s="1400"/>
      <c r="CL34" s="1400">
        <v>137881</v>
      </c>
      <c r="CM34" s="1400"/>
      <c r="CN34" s="1400"/>
      <c r="CO34" s="1400"/>
      <c r="CP34" s="1400"/>
      <c r="CQ34" s="1400">
        <v>6000000</v>
      </c>
      <c r="CR34" s="1400"/>
      <c r="CS34" s="1400">
        <v>6000000</v>
      </c>
      <c r="CT34" s="1400"/>
      <c r="CU34" s="1400">
        <v>64844889</v>
      </c>
      <c r="CV34" s="1400">
        <v>59383242</v>
      </c>
      <c r="CW34" s="1400">
        <v>5461647</v>
      </c>
      <c r="CX34" s="1400"/>
      <c r="CY34" s="1400">
        <v>0</v>
      </c>
      <c r="CZ34" s="1400"/>
      <c r="DA34" s="1400">
        <v>0</v>
      </c>
      <c r="DB34" s="1400"/>
      <c r="DC34" s="1400"/>
      <c r="DD34" s="1400"/>
      <c r="DE34" s="1400">
        <v>0</v>
      </c>
      <c r="DF34" s="1400"/>
      <c r="DG34" s="1400"/>
      <c r="DH34" s="1400"/>
      <c r="DI34" s="1400">
        <v>0</v>
      </c>
      <c r="DJ34" s="1400"/>
      <c r="DK34" s="1400"/>
      <c r="DL34" s="1400"/>
      <c r="DM34" s="1400"/>
      <c r="DN34" s="1400">
        <v>0</v>
      </c>
      <c r="DO34" s="1400"/>
      <c r="DP34" s="1400">
        <v>0</v>
      </c>
      <c r="DQ34" s="1400"/>
      <c r="DR34" s="1400"/>
      <c r="DS34" s="1400"/>
      <c r="DT34" s="1400">
        <v>0</v>
      </c>
      <c r="DU34" s="1400"/>
      <c r="DV34" s="1400"/>
      <c r="DW34" s="1400"/>
      <c r="DX34" s="1400"/>
      <c r="DY34" s="1400">
        <v>580930</v>
      </c>
      <c r="DZ34" s="1400"/>
      <c r="EA34" s="1400">
        <v>0</v>
      </c>
      <c r="EB34" s="1400">
        <v>0</v>
      </c>
      <c r="EC34" s="1400"/>
      <c r="ED34" s="1400">
        <v>555237</v>
      </c>
      <c r="EE34" s="1400">
        <v>25693</v>
      </c>
      <c r="EF34" s="1400"/>
      <c r="EG34" s="1400"/>
      <c r="EH34" s="1400">
        <v>7688023.6400000006</v>
      </c>
      <c r="EI34" s="1400">
        <v>1978930.32</v>
      </c>
      <c r="EJ34" s="1400">
        <v>5014065.38</v>
      </c>
      <c r="EK34" s="1400">
        <v>695027.94</v>
      </c>
      <c r="EL34" s="1400"/>
      <c r="EM34" s="1400">
        <v>15329491</v>
      </c>
      <c r="EN34" s="1400"/>
      <c r="EO34" s="1400"/>
      <c r="EP34" s="1400"/>
      <c r="EQ34" s="1400"/>
      <c r="ER34" s="1400"/>
      <c r="ES34" s="1400">
        <v>161833275.63999999</v>
      </c>
      <c r="ET34" s="1195"/>
    </row>
    <row r="35" spans="5:150" ht="14.4">
      <c r="E35" s="1196">
        <v>42767</v>
      </c>
      <c r="F35" s="1400"/>
      <c r="G35" s="1351">
        <v>1821394</v>
      </c>
      <c r="H35" s="1400"/>
      <c r="I35" s="1400">
        <v>21101147</v>
      </c>
      <c r="J35" s="1400">
        <v>21101147</v>
      </c>
      <c r="K35" s="1400"/>
      <c r="L35" s="1400"/>
      <c r="M35" s="1400">
        <v>67878</v>
      </c>
      <c r="N35" s="1400">
        <v>67878</v>
      </c>
      <c r="O35" s="1400">
        <v>67878</v>
      </c>
      <c r="P35" s="1400"/>
      <c r="Q35" s="1400">
        <v>0</v>
      </c>
      <c r="R35" s="1400"/>
      <c r="S35" s="1400"/>
      <c r="T35" s="1400">
        <v>0</v>
      </c>
      <c r="U35" s="1400"/>
      <c r="V35" s="1400"/>
      <c r="W35" s="1400"/>
      <c r="X35" s="1400">
        <v>0</v>
      </c>
      <c r="Y35" s="1400">
        <v>0</v>
      </c>
      <c r="Z35" s="1400"/>
      <c r="AA35" s="1400"/>
      <c r="AB35" s="1400">
        <v>0</v>
      </c>
      <c r="AC35" s="1400"/>
      <c r="AD35" s="1400"/>
      <c r="AE35" s="1400"/>
      <c r="AF35" s="1400">
        <v>0</v>
      </c>
      <c r="AG35" s="1400"/>
      <c r="AH35" s="1400"/>
      <c r="AI35" s="1400"/>
      <c r="AJ35" s="1400"/>
      <c r="AK35" s="1400">
        <v>0</v>
      </c>
      <c r="AL35" s="1400"/>
      <c r="AM35" s="1400"/>
      <c r="AN35" s="1400"/>
      <c r="AO35" s="1400">
        <v>414848</v>
      </c>
      <c r="AP35" s="1400">
        <v>111868</v>
      </c>
      <c r="AQ35" s="1400">
        <v>302980</v>
      </c>
      <c r="AR35" s="1400">
        <v>302980</v>
      </c>
      <c r="AS35" s="1400"/>
      <c r="AT35" s="1400"/>
      <c r="AU35" s="1400"/>
      <c r="AV35" s="1400"/>
      <c r="AW35" s="1400"/>
      <c r="AX35" s="1400"/>
      <c r="AY35" s="1400">
        <v>49257009</v>
      </c>
      <c r="AZ35" s="1400">
        <v>0</v>
      </c>
      <c r="BA35" s="1400"/>
      <c r="BB35" s="1400"/>
      <c r="BC35" s="1400"/>
      <c r="BD35" s="1400">
        <v>49257009</v>
      </c>
      <c r="BE35" s="1400">
        <v>0</v>
      </c>
      <c r="BF35" s="1400"/>
      <c r="BG35" s="1400"/>
      <c r="BH35" s="1400"/>
      <c r="BI35" s="1400"/>
      <c r="BJ35" s="1400"/>
      <c r="BK35" s="1400"/>
      <c r="BL35" s="1400">
        <v>0</v>
      </c>
      <c r="BM35" s="1400">
        <v>0</v>
      </c>
      <c r="BN35" s="1400"/>
      <c r="BO35" s="1400"/>
      <c r="BP35" s="1400"/>
      <c r="BQ35" s="1400"/>
      <c r="BR35" s="1400"/>
      <c r="BS35" s="1400"/>
      <c r="BT35" s="1400">
        <v>0</v>
      </c>
      <c r="BU35" s="1400">
        <v>0</v>
      </c>
      <c r="BV35" s="1400"/>
      <c r="BW35" s="1400"/>
      <c r="BX35" s="1400"/>
      <c r="BY35" s="1400"/>
      <c r="BZ35" s="1400"/>
      <c r="CA35" s="1400"/>
      <c r="CB35" s="1400"/>
      <c r="CC35" s="1400">
        <v>139467</v>
      </c>
      <c r="CD35" s="1400">
        <v>0</v>
      </c>
      <c r="CE35" s="1400"/>
      <c r="CF35" s="1400">
        <v>0</v>
      </c>
      <c r="CG35" s="1400"/>
      <c r="CH35" s="1400"/>
      <c r="CI35" s="1400"/>
      <c r="CJ35" s="1400">
        <v>139467</v>
      </c>
      <c r="CK35" s="1400"/>
      <c r="CL35" s="1400">
        <v>139467</v>
      </c>
      <c r="CM35" s="1400"/>
      <c r="CN35" s="1400"/>
      <c r="CO35" s="1400"/>
      <c r="CP35" s="1400"/>
      <c r="CQ35" s="1400">
        <v>2000000</v>
      </c>
      <c r="CR35" s="1400"/>
      <c r="CS35" s="1400">
        <v>2000000</v>
      </c>
      <c r="CT35" s="1400"/>
      <c r="CU35" s="1400">
        <v>65106201</v>
      </c>
      <c r="CV35" s="1400">
        <v>59539265</v>
      </c>
      <c r="CW35" s="1400">
        <v>5566936</v>
      </c>
      <c r="CX35" s="1400"/>
      <c r="CY35" s="1400">
        <v>0</v>
      </c>
      <c r="CZ35" s="1400"/>
      <c r="DA35" s="1400">
        <v>0</v>
      </c>
      <c r="DB35" s="1400"/>
      <c r="DC35" s="1400"/>
      <c r="DD35" s="1400"/>
      <c r="DE35" s="1400">
        <v>0</v>
      </c>
      <c r="DF35" s="1400"/>
      <c r="DG35" s="1400"/>
      <c r="DH35" s="1400"/>
      <c r="DI35" s="1400">
        <v>0</v>
      </c>
      <c r="DJ35" s="1400"/>
      <c r="DK35" s="1400"/>
      <c r="DL35" s="1400"/>
      <c r="DM35" s="1400"/>
      <c r="DN35" s="1400">
        <v>0</v>
      </c>
      <c r="DO35" s="1400"/>
      <c r="DP35" s="1400">
        <v>0</v>
      </c>
      <c r="DQ35" s="1400"/>
      <c r="DR35" s="1400"/>
      <c r="DS35" s="1400"/>
      <c r="DT35" s="1400">
        <v>0</v>
      </c>
      <c r="DU35" s="1400"/>
      <c r="DV35" s="1400"/>
      <c r="DW35" s="1400"/>
      <c r="DX35" s="1400"/>
      <c r="DY35" s="1400">
        <v>549819</v>
      </c>
      <c r="DZ35" s="1400"/>
      <c r="EA35" s="1400">
        <v>0</v>
      </c>
      <c r="EB35" s="1400">
        <v>0</v>
      </c>
      <c r="EC35" s="1400"/>
      <c r="ED35" s="1400">
        <v>524395</v>
      </c>
      <c r="EE35" s="1400">
        <v>25424</v>
      </c>
      <c r="EF35" s="1400"/>
      <c r="EG35" s="1400"/>
      <c r="EH35" s="1400">
        <v>7813070.1500000004</v>
      </c>
      <c r="EI35" s="1400">
        <v>1975536.48</v>
      </c>
      <c r="EJ35" s="1400">
        <v>5103700.43</v>
      </c>
      <c r="EK35" s="1400">
        <v>733833.24</v>
      </c>
      <c r="EL35" s="1400"/>
      <c r="EM35" s="1400">
        <v>15136996</v>
      </c>
      <c r="EN35" s="1400"/>
      <c r="EO35" s="1400"/>
      <c r="EP35" s="1400"/>
      <c r="EQ35" s="1400"/>
      <c r="ER35" s="1400"/>
      <c r="ES35" s="1400">
        <v>163407829.15000001</v>
      </c>
      <c r="ET35" s="1195"/>
    </row>
    <row r="36" spans="5:150" ht="14.4">
      <c r="E36" s="1196">
        <v>42795</v>
      </c>
      <c r="F36" s="1400"/>
      <c r="G36" s="1351">
        <v>174141</v>
      </c>
      <c r="H36" s="1400"/>
      <c r="I36" s="1400">
        <v>27014412</v>
      </c>
      <c r="J36" s="1400">
        <v>27014412</v>
      </c>
      <c r="K36" s="1400"/>
      <c r="L36" s="1400"/>
      <c r="M36" s="1400">
        <v>120206</v>
      </c>
      <c r="N36" s="1400">
        <v>120206</v>
      </c>
      <c r="O36" s="1400">
        <v>120206</v>
      </c>
      <c r="P36" s="1400"/>
      <c r="Q36" s="1400">
        <v>0</v>
      </c>
      <c r="R36" s="1400"/>
      <c r="S36" s="1400"/>
      <c r="T36" s="1400">
        <v>0</v>
      </c>
      <c r="U36" s="1400"/>
      <c r="V36" s="1400"/>
      <c r="W36" s="1400"/>
      <c r="X36" s="1400">
        <v>0</v>
      </c>
      <c r="Y36" s="1400">
        <v>0</v>
      </c>
      <c r="Z36" s="1400"/>
      <c r="AA36" s="1400"/>
      <c r="AB36" s="1400">
        <v>0</v>
      </c>
      <c r="AC36" s="1400"/>
      <c r="AD36" s="1400"/>
      <c r="AE36" s="1400"/>
      <c r="AF36" s="1400">
        <v>0</v>
      </c>
      <c r="AG36" s="1400"/>
      <c r="AH36" s="1400"/>
      <c r="AI36" s="1400"/>
      <c r="AJ36" s="1400"/>
      <c r="AK36" s="1400">
        <v>0</v>
      </c>
      <c r="AL36" s="1400"/>
      <c r="AM36" s="1400"/>
      <c r="AN36" s="1400"/>
      <c r="AO36" s="1400">
        <v>256757</v>
      </c>
      <c r="AP36" s="1400">
        <v>78637</v>
      </c>
      <c r="AQ36" s="1400">
        <v>178120</v>
      </c>
      <c r="AR36" s="1400">
        <v>178120</v>
      </c>
      <c r="AS36" s="1400"/>
      <c r="AT36" s="1400"/>
      <c r="AU36" s="1400"/>
      <c r="AV36" s="1400"/>
      <c r="AW36" s="1400"/>
      <c r="AX36" s="1400"/>
      <c r="AY36" s="1400">
        <v>51015484</v>
      </c>
      <c r="AZ36" s="1400">
        <v>0</v>
      </c>
      <c r="BA36" s="1400"/>
      <c r="BB36" s="1400"/>
      <c r="BC36" s="1400"/>
      <c r="BD36" s="1400">
        <v>51015484</v>
      </c>
      <c r="BE36" s="1400">
        <v>0</v>
      </c>
      <c r="BF36" s="1400"/>
      <c r="BG36" s="1400"/>
      <c r="BH36" s="1400"/>
      <c r="BI36" s="1400"/>
      <c r="BJ36" s="1400"/>
      <c r="BK36" s="1400"/>
      <c r="BL36" s="1400">
        <v>0</v>
      </c>
      <c r="BM36" s="1400">
        <v>0</v>
      </c>
      <c r="BN36" s="1400"/>
      <c r="BO36" s="1400"/>
      <c r="BP36" s="1400"/>
      <c r="BQ36" s="1400"/>
      <c r="BR36" s="1400"/>
      <c r="BS36" s="1400"/>
      <c r="BT36" s="1400">
        <v>0</v>
      </c>
      <c r="BU36" s="1400">
        <v>0</v>
      </c>
      <c r="BV36" s="1400"/>
      <c r="BW36" s="1400"/>
      <c r="BX36" s="1400"/>
      <c r="BY36" s="1400"/>
      <c r="BZ36" s="1400"/>
      <c r="CA36" s="1400"/>
      <c r="CB36" s="1400"/>
      <c r="CC36" s="1400">
        <v>136743</v>
      </c>
      <c r="CD36" s="1400">
        <v>0</v>
      </c>
      <c r="CE36" s="1400"/>
      <c r="CF36" s="1400">
        <v>0</v>
      </c>
      <c r="CG36" s="1400"/>
      <c r="CH36" s="1400"/>
      <c r="CI36" s="1400"/>
      <c r="CJ36" s="1400">
        <v>136743</v>
      </c>
      <c r="CK36" s="1400"/>
      <c r="CL36" s="1400">
        <v>136743</v>
      </c>
      <c r="CM36" s="1400"/>
      <c r="CN36" s="1400"/>
      <c r="CO36" s="1400"/>
      <c r="CP36" s="1400"/>
      <c r="CQ36" s="1400">
        <v>2000000</v>
      </c>
      <c r="CR36" s="1400"/>
      <c r="CS36" s="1400">
        <v>2000000</v>
      </c>
      <c r="CT36" s="1400"/>
      <c r="CU36" s="1400">
        <v>65697046</v>
      </c>
      <c r="CV36" s="1400">
        <v>60317483</v>
      </c>
      <c r="CW36" s="1400">
        <v>5379563</v>
      </c>
      <c r="CX36" s="1400"/>
      <c r="CY36" s="1400">
        <v>0</v>
      </c>
      <c r="CZ36" s="1400"/>
      <c r="DA36" s="1400">
        <v>0</v>
      </c>
      <c r="DB36" s="1400"/>
      <c r="DC36" s="1400"/>
      <c r="DD36" s="1400"/>
      <c r="DE36" s="1400">
        <v>0</v>
      </c>
      <c r="DF36" s="1400"/>
      <c r="DG36" s="1400"/>
      <c r="DH36" s="1400"/>
      <c r="DI36" s="1400">
        <v>0</v>
      </c>
      <c r="DJ36" s="1400"/>
      <c r="DK36" s="1400"/>
      <c r="DL36" s="1400"/>
      <c r="DM36" s="1400"/>
      <c r="DN36" s="1400">
        <v>0</v>
      </c>
      <c r="DO36" s="1400"/>
      <c r="DP36" s="1400">
        <v>0</v>
      </c>
      <c r="DQ36" s="1400"/>
      <c r="DR36" s="1400"/>
      <c r="DS36" s="1400"/>
      <c r="DT36" s="1400">
        <v>0</v>
      </c>
      <c r="DU36" s="1400"/>
      <c r="DV36" s="1400"/>
      <c r="DW36" s="1400"/>
      <c r="DX36" s="1400"/>
      <c r="DY36" s="1400">
        <v>840108</v>
      </c>
      <c r="DZ36" s="1400"/>
      <c r="EA36" s="1400">
        <v>0</v>
      </c>
      <c r="EB36" s="1400">
        <v>0</v>
      </c>
      <c r="EC36" s="1400"/>
      <c r="ED36" s="1400">
        <v>814480</v>
      </c>
      <c r="EE36" s="1400">
        <v>25628</v>
      </c>
      <c r="EF36" s="1400"/>
      <c r="EG36" s="1400"/>
      <c r="EH36" s="1400">
        <v>7884559.29</v>
      </c>
      <c r="EI36" s="1400">
        <v>1972142.64</v>
      </c>
      <c r="EJ36" s="1400">
        <v>5168874.91</v>
      </c>
      <c r="EK36" s="1400">
        <v>743541.74</v>
      </c>
      <c r="EL36" s="1400"/>
      <c r="EM36" s="1400">
        <v>15250263</v>
      </c>
      <c r="EN36" s="1400"/>
      <c r="EO36" s="1400"/>
      <c r="EP36" s="1400"/>
      <c r="EQ36" s="1400"/>
      <c r="ER36" s="1400"/>
      <c r="ES36" s="1400">
        <v>170389719.28999999</v>
      </c>
      <c r="ET36" s="1195"/>
    </row>
    <row r="37" spans="5:150" ht="14.4">
      <c r="E37" s="1196">
        <v>42826</v>
      </c>
      <c r="F37" s="1400"/>
      <c r="G37" s="1351">
        <v>135818</v>
      </c>
      <c r="H37" s="1400"/>
      <c r="I37" s="1400">
        <v>36519466</v>
      </c>
      <c r="J37" s="1400">
        <v>36519466</v>
      </c>
      <c r="K37" s="1400"/>
      <c r="L37" s="1400"/>
      <c r="M37" s="1400">
        <v>161080</v>
      </c>
      <c r="N37" s="1400">
        <v>161080</v>
      </c>
      <c r="O37" s="1400">
        <v>161080</v>
      </c>
      <c r="P37" s="1400"/>
      <c r="Q37" s="1400">
        <v>0</v>
      </c>
      <c r="R37" s="1400"/>
      <c r="S37" s="1400"/>
      <c r="T37" s="1400">
        <v>0</v>
      </c>
      <c r="U37" s="1400"/>
      <c r="V37" s="1400"/>
      <c r="W37" s="1400"/>
      <c r="X37" s="1400">
        <v>0</v>
      </c>
      <c r="Y37" s="1400">
        <v>0</v>
      </c>
      <c r="Z37" s="1400"/>
      <c r="AA37" s="1400"/>
      <c r="AB37" s="1400">
        <v>0</v>
      </c>
      <c r="AC37" s="1400"/>
      <c r="AD37" s="1400"/>
      <c r="AE37" s="1400"/>
      <c r="AF37" s="1400">
        <v>0</v>
      </c>
      <c r="AG37" s="1400"/>
      <c r="AH37" s="1400"/>
      <c r="AI37" s="1400"/>
      <c r="AJ37" s="1400"/>
      <c r="AK37" s="1400">
        <v>0</v>
      </c>
      <c r="AL37" s="1400"/>
      <c r="AM37" s="1400"/>
      <c r="AN37" s="1400"/>
      <c r="AO37" s="1400">
        <v>615247</v>
      </c>
      <c r="AP37" s="1400">
        <v>116773</v>
      </c>
      <c r="AQ37" s="1400">
        <v>498474</v>
      </c>
      <c r="AR37" s="1400">
        <v>498474</v>
      </c>
      <c r="AS37" s="1400"/>
      <c r="AT37" s="1400"/>
      <c r="AU37" s="1400"/>
      <c r="AV37" s="1400"/>
      <c r="AW37" s="1400"/>
      <c r="AX37" s="1400"/>
      <c r="AY37" s="1400">
        <v>50910809</v>
      </c>
      <c r="AZ37" s="1400">
        <v>0</v>
      </c>
      <c r="BA37" s="1400"/>
      <c r="BB37" s="1400"/>
      <c r="BC37" s="1400"/>
      <c r="BD37" s="1400">
        <v>50910809</v>
      </c>
      <c r="BE37" s="1400">
        <v>0</v>
      </c>
      <c r="BF37" s="1400"/>
      <c r="BG37" s="1400"/>
      <c r="BH37" s="1400"/>
      <c r="BI37" s="1400"/>
      <c r="BJ37" s="1400"/>
      <c r="BK37" s="1400"/>
      <c r="BL37" s="1400">
        <v>0</v>
      </c>
      <c r="BM37" s="1400">
        <v>0</v>
      </c>
      <c r="BN37" s="1400"/>
      <c r="BO37" s="1400"/>
      <c r="BP37" s="1400"/>
      <c r="BQ37" s="1400"/>
      <c r="BR37" s="1400"/>
      <c r="BS37" s="1400"/>
      <c r="BT37" s="1400">
        <v>0</v>
      </c>
      <c r="BU37" s="1400">
        <v>0</v>
      </c>
      <c r="BV37" s="1400"/>
      <c r="BW37" s="1400"/>
      <c r="BX37" s="1400"/>
      <c r="BY37" s="1400"/>
      <c r="BZ37" s="1400"/>
      <c r="CA37" s="1400"/>
      <c r="CB37" s="1400"/>
      <c r="CC37" s="1400">
        <v>133924</v>
      </c>
      <c r="CD37" s="1400">
        <v>0</v>
      </c>
      <c r="CE37" s="1400"/>
      <c r="CF37" s="1400">
        <v>0</v>
      </c>
      <c r="CG37" s="1400"/>
      <c r="CH37" s="1400"/>
      <c r="CI37" s="1400"/>
      <c r="CJ37" s="1400">
        <v>133924</v>
      </c>
      <c r="CK37" s="1400"/>
      <c r="CL37" s="1400">
        <v>133924</v>
      </c>
      <c r="CM37" s="1400"/>
      <c r="CN37" s="1400"/>
      <c r="CO37" s="1400"/>
      <c r="CP37" s="1400"/>
      <c r="CQ37" s="1400">
        <v>1000000</v>
      </c>
      <c r="CR37" s="1400"/>
      <c r="CS37" s="1400">
        <v>1000000</v>
      </c>
      <c r="CT37" s="1400"/>
      <c r="CU37" s="1400">
        <v>63476613</v>
      </c>
      <c r="CV37" s="1400">
        <v>61185940</v>
      </c>
      <c r="CW37" s="1400">
        <v>2290673</v>
      </c>
      <c r="CX37" s="1400"/>
      <c r="CY37" s="1400">
        <v>0</v>
      </c>
      <c r="CZ37" s="1400"/>
      <c r="DA37" s="1400">
        <v>0</v>
      </c>
      <c r="DB37" s="1400"/>
      <c r="DC37" s="1400"/>
      <c r="DD37" s="1400"/>
      <c r="DE37" s="1400">
        <v>0</v>
      </c>
      <c r="DF37" s="1400"/>
      <c r="DG37" s="1400"/>
      <c r="DH37" s="1400"/>
      <c r="DI37" s="1400">
        <v>0</v>
      </c>
      <c r="DJ37" s="1400"/>
      <c r="DK37" s="1400"/>
      <c r="DL37" s="1400"/>
      <c r="DM37" s="1400"/>
      <c r="DN37" s="1400">
        <v>0</v>
      </c>
      <c r="DO37" s="1400"/>
      <c r="DP37" s="1400">
        <v>0</v>
      </c>
      <c r="DQ37" s="1400"/>
      <c r="DR37" s="1400"/>
      <c r="DS37" s="1400"/>
      <c r="DT37" s="1400">
        <v>0</v>
      </c>
      <c r="DU37" s="1400"/>
      <c r="DV37" s="1400"/>
      <c r="DW37" s="1400"/>
      <c r="DX37" s="1400"/>
      <c r="DY37" s="1400">
        <v>912827</v>
      </c>
      <c r="DZ37" s="1400"/>
      <c r="EA37" s="1400">
        <v>0</v>
      </c>
      <c r="EB37" s="1400">
        <v>0</v>
      </c>
      <c r="EC37" s="1400"/>
      <c r="ED37" s="1400">
        <v>886743</v>
      </c>
      <c r="EE37" s="1400">
        <v>26084</v>
      </c>
      <c r="EF37" s="1400"/>
      <c r="EG37" s="1400"/>
      <c r="EH37" s="1400">
        <v>7903721.9199999999</v>
      </c>
      <c r="EI37" s="1400">
        <v>1968748.79</v>
      </c>
      <c r="EJ37" s="1400">
        <v>5137691.21</v>
      </c>
      <c r="EK37" s="1400">
        <v>797281.92</v>
      </c>
      <c r="EL37" s="1400"/>
      <c r="EM37" s="1400">
        <v>15268235</v>
      </c>
      <c r="EN37" s="1400"/>
      <c r="EO37" s="1400"/>
      <c r="EP37" s="1400"/>
      <c r="EQ37" s="1400"/>
      <c r="ER37" s="1400"/>
      <c r="ES37" s="1400">
        <v>177037740.91999999</v>
      </c>
      <c r="ET37" s="1195"/>
    </row>
    <row r="38" spans="5:150" ht="14.4">
      <c r="E38" s="1196">
        <v>42856</v>
      </c>
      <c r="F38" s="1400"/>
      <c r="G38" s="1351">
        <v>152270</v>
      </c>
      <c r="H38" s="1400"/>
      <c r="I38" s="1400">
        <v>33868713</v>
      </c>
      <c r="J38" s="1400">
        <v>33868713</v>
      </c>
      <c r="K38" s="1400"/>
      <c r="L38" s="1400"/>
      <c r="M38" s="1400">
        <v>204934</v>
      </c>
      <c r="N38" s="1400">
        <v>204934</v>
      </c>
      <c r="O38" s="1400">
        <v>204934</v>
      </c>
      <c r="P38" s="1400"/>
      <c r="Q38" s="1400">
        <v>0</v>
      </c>
      <c r="R38" s="1400"/>
      <c r="S38" s="1400"/>
      <c r="T38" s="1400">
        <v>0</v>
      </c>
      <c r="U38" s="1400"/>
      <c r="V38" s="1400"/>
      <c r="W38" s="1400"/>
      <c r="X38" s="1400">
        <v>0</v>
      </c>
      <c r="Y38" s="1400">
        <v>0</v>
      </c>
      <c r="Z38" s="1400"/>
      <c r="AA38" s="1400"/>
      <c r="AB38" s="1400">
        <v>0</v>
      </c>
      <c r="AC38" s="1400"/>
      <c r="AD38" s="1400"/>
      <c r="AE38" s="1400"/>
      <c r="AF38" s="1400">
        <v>0</v>
      </c>
      <c r="AG38" s="1400"/>
      <c r="AH38" s="1400"/>
      <c r="AI38" s="1400"/>
      <c r="AJ38" s="1400"/>
      <c r="AK38" s="1400">
        <v>0</v>
      </c>
      <c r="AL38" s="1400"/>
      <c r="AM38" s="1400"/>
      <c r="AN38" s="1400"/>
      <c r="AO38" s="1400">
        <v>636878</v>
      </c>
      <c r="AP38" s="1400">
        <v>371832</v>
      </c>
      <c r="AQ38" s="1400">
        <v>265046</v>
      </c>
      <c r="AR38" s="1400">
        <v>265046</v>
      </c>
      <c r="AS38" s="1400"/>
      <c r="AT38" s="1400"/>
      <c r="AU38" s="1400"/>
      <c r="AV38" s="1400"/>
      <c r="AW38" s="1400"/>
      <c r="AX38" s="1400"/>
      <c r="AY38" s="1400">
        <v>54392842</v>
      </c>
      <c r="AZ38" s="1400">
        <v>0</v>
      </c>
      <c r="BA38" s="1400"/>
      <c r="BB38" s="1400"/>
      <c r="BC38" s="1400"/>
      <c r="BD38" s="1400">
        <v>54392842</v>
      </c>
      <c r="BE38" s="1400">
        <v>0</v>
      </c>
      <c r="BF38" s="1400"/>
      <c r="BG38" s="1400"/>
      <c r="BH38" s="1400"/>
      <c r="BI38" s="1400"/>
      <c r="BJ38" s="1400"/>
      <c r="BK38" s="1400"/>
      <c r="BL38" s="1400">
        <v>0</v>
      </c>
      <c r="BM38" s="1400">
        <v>0</v>
      </c>
      <c r="BN38" s="1400"/>
      <c r="BO38" s="1400"/>
      <c r="BP38" s="1400"/>
      <c r="BQ38" s="1400"/>
      <c r="BR38" s="1400"/>
      <c r="BS38" s="1400"/>
      <c r="BT38" s="1400">
        <v>0</v>
      </c>
      <c r="BU38" s="1400">
        <v>0</v>
      </c>
      <c r="BV38" s="1400"/>
      <c r="BW38" s="1400"/>
      <c r="BX38" s="1400"/>
      <c r="BY38" s="1400"/>
      <c r="BZ38" s="1400"/>
      <c r="CA38" s="1400"/>
      <c r="CB38" s="1400"/>
      <c r="CC38" s="1400">
        <v>131120</v>
      </c>
      <c r="CD38" s="1400">
        <v>0</v>
      </c>
      <c r="CE38" s="1400"/>
      <c r="CF38" s="1400">
        <v>0</v>
      </c>
      <c r="CG38" s="1400"/>
      <c r="CH38" s="1400"/>
      <c r="CI38" s="1400"/>
      <c r="CJ38" s="1400">
        <v>131120</v>
      </c>
      <c r="CK38" s="1400"/>
      <c r="CL38" s="1400">
        <v>131120</v>
      </c>
      <c r="CM38" s="1400"/>
      <c r="CN38" s="1400"/>
      <c r="CO38" s="1400"/>
      <c r="CP38" s="1400"/>
      <c r="CQ38" s="1400">
        <v>3000000</v>
      </c>
      <c r="CR38" s="1400"/>
      <c r="CS38" s="1400">
        <v>3000000</v>
      </c>
      <c r="CT38" s="1400"/>
      <c r="CU38" s="1400">
        <v>63955591</v>
      </c>
      <c r="CV38" s="1400">
        <v>61789131</v>
      </c>
      <c r="CW38" s="1400">
        <v>2166460</v>
      </c>
      <c r="CX38" s="1400"/>
      <c r="CY38" s="1400">
        <v>0</v>
      </c>
      <c r="CZ38" s="1400"/>
      <c r="DA38" s="1400">
        <v>0</v>
      </c>
      <c r="DB38" s="1400"/>
      <c r="DC38" s="1400"/>
      <c r="DD38" s="1400"/>
      <c r="DE38" s="1400">
        <v>0</v>
      </c>
      <c r="DF38" s="1400"/>
      <c r="DG38" s="1400"/>
      <c r="DH38" s="1400"/>
      <c r="DI38" s="1400">
        <v>0</v>
      </c>
      <c r="DJ38" s="1400"/>
      <c r="DK38" s="1400"/>
      <c r="DL38" s="1400"/>
      <c r="DM38" s="1400"/>
      <c r="DN38" s="1400">
        <v>0</v>
      </c>
      <c r="DO38" s="1400"/>
      <c r="DP38" s="1400">
        <v>0</v>
      </c>
      <c r="DQ38" s="1400"/>
      <c r="DR38" s="1400"/>
      <c r="DS38" s="1400"/>
      <c r="DT38" s="1400">
        <v>0</v>
      </c>
      <c r="DU38" s="1400"/>
      <c r="DV38" s="1400"/>
      <c r="DW38" s="1400"/>
      <c r="DX38" s="1400"/>
      <c r="DY38" s="1400">
        <v>1327618</v>
      </c>
      <c r="DZ38" s="1400"/>
      <c r="EA38" s="1400">
        <v>0</v>
      </c>
      <c r="EB38" s="1400">
        <v>0</v>
      </c>
      <c r="EC38" s="1400"/>
      <c r="ED38" s="1400">
        <v>1300753</v>
      </c>
      <c r="EE38" s="1400">
        <v>26865</v>
      </c>
      <c r="EF38" s="1400"/>
      <c r="EG38" s="1400"/>
      <c r="EH38" s="1400">
        <v>7960538.1099999994</v>
      </c>
      <c r="EI38" s="1400">
        <v>1965354.95</v>
      </c>
      <c r="EJ38" s="1400">
        <v>5069539.1099999994</v>
      </c>
      <c r="EK38" s="1400">
        <v>925644.05</v>
      </c>
      <c r="EL38" s="1400"/>
      <c r="EM38" s="1400">
        <v>14930035</v>
      </c>
      <c r="EN38" s="1400"/>
      <c r="EO38" s="1400"/>
      <c r="EP38" s="1400"/>
      <c r="EQ38" s="1400"/>
      <c r="ER38" s="1400"/>
      <c r="ES38" s="1400">
        <v>180560539.11000001</v>
      </c>
      <c r="ET38" s="1195"/>
    </row>
    <row r="39" spans="5:150" s="947" customFormat="1">
      <c r="E39" s="1196">
        <v>42887</v>
      </c>
      <c r="F39" s="1400">
        <v>42917</v>
      </c>
      <c r="G39" s="1351">
        <v>12327</v>
      </c>
      <c r="H39" s="1400"/>
      <c r="I39" s="1400">
        <v>29731092</v>
      </c>
      <c r="J39" s="1400">
        <v>29731092</v>
      </c>
      <c r="K39" s="1400"/>
      <c r="L39" s="1400"/>
      <c r="M39" s="1400">
        <v>33799</v>
      </c>
      <c r="N39" s="1400">
        <v>33799</v>
      </c>
      <c r="O39" s="1400">
        <v>33799</v>
      </c>
      <c r="P39" s="1400"/>
      <c r="Q39" s="1400">
        <v>0</v>
      </c>
      <c r="R39" s="1400"/>
      <c r="S39" s="1400"/>
      <c r="T39" s="1400">
        <v>0</v>
      </c>
      <c r="U39" s="1400"/>
      <c r="V39" s="1400"/>
      <c r="W39" s="1400"/>
      <c r="X39" s="1400">
        <v>0</v>
      </c>
      <c r="Y39" s="1400">
        <v>0</v>
      </c>
      <c r="Z39" s="1400"/>
      <c r="AA39" s="1400"/>
      <c r="AB39" s="1400">
        <v>0</v>
      </c>
      <c r="AC39" s="1400"/>
      <c r="AD39" s="1400"/>
      <c r="AE39" s="1400"/>
      <c r="AF39" s="1400">
        <v>0</v>
      </c>
      <c r="AG39" s="1400"/>
      <c r="AH39" s="1400"/>
      <c r="AI39" s="1400"/>
      <c r="AJ39" s="1400"/>
      <c r="AK39" s="1400">
        <v>0</v>
      </c>
      <c r="AL39" s="1400"/>
      <c r="AM39" s="1400"/>
      <c r="AN39" s="1400"/>
      <c r="AO39" s="1400">
        <v>226592</v>
      </c>
      <c r="AP39" s="1400">
        <v>92468</v>
      </c>
      <c r="AQ39" s="1400">
        <v>134124</v>
      </c>
      <c r="AR39" s="1400">
        <v>134124</v>
      </c>
      <c r="AS39" s="1400"/>
      <c r="AT39" s="1400"/>
      <c r="AU39" s="1400"/>
      <c r="AV39" s="1400"/>
      <c r="AW39" s="1400"/>
      <c r="AX39" s="1400"/>
      <c r="AY39" s="1400">
        <v>55471198</v>
      </c>
      <c r="AZ39" s="1400">
        <v>0</v>
      </c>
      <c r="BA39" s="1400"/>
      <c r="BB39" s="1400"/>
      <c r="BC39" s="1400"/>
      <c r="BD39" s="1400">
        <v>55471198</v>
      </c>
      <c r="BE39" s="1400">
        <v>0</v>
      </c>
      <c r="BF39" s="1400"/>
      <c r="BG39" s="1400"/>
      <c r="BH39" s="1400"/>
      <c r="BI39" s="1400"/>
      <c r="BJ39" s="1400"/>
      <c r="BK39" s="1400"/>
      <c r="BL39" s="1400">
        <v>0</v>
      </c>
      <c r="BM39" s="1400">
        <v>0</v>
      </c>
      <c r="BN39" s="1400"/>
      <c r="BO39" s="1400"/>
      <c r="BP39" s="1400"/>
      <c r="BQ39" s="1400"/>
      <c r="BR39" s="1400"/>
      <c r="BS39" s="1400"/>
      <c r="BT39" s="1400">
        <v>0</v>
      </c>
      <c r="BU39" s="1400">
        <v>0</v>
      </c>
      <c r="BV39" s="1400"/>
      <c r="BW39" s="1400"/>
      <c r="BX39" s="1400"/>
      <c r="BY39" s="1400"/>
      <c r="BZ39" s="1400"/>
      <c r="CA39" s="1400"/>
      <c r="CB39" s="1400"/>
      <c r="CC39" s="1400">
        <v>127219</v>
      </c>
      <c r="CD39" s="1400">
        <v>0</v>
      </c>
      <c r="CE39" s="1400"/>
      <c r="CF39" s="1400">
        <v>0</v>
      </c>
      <c r="CG39" s="1400"/>
      <c r="CH39" s="1400"/>
      <c r="CI39" s="1400"/>
      <c r="CJ39" s="1400">
        <v>127219</v>
      </c>
      <c r="CK39" s="1400"/>
      <c r="CL39" s="1400">
        <v>127219</v>
      </c>
      <c r="CM39" s="1400"/>
      <c r="CN39" s="1400"/>
      <c r="CO39" s="1400"/>
      <c r="CP39" s="1400"/>
      <c r="CQ39" s="1400">
        <v>12000000</v>
      </c>
      <c r="CR39" s="1400"/>
      <c r="CS39" s="1400">
        <v>12000000</v>
      </c>
      <c r="CT39" s="1400"/>
      <c r="CU39" s="1400">
        <v>66229973</v>
      </c>
      <c r="CV39" s="1400">
        <v>64008930</v>
      </c>
      <c r="CW39" s="1400">
        <v>2221043</v>
      </c>
      <c r="CX39" s="1400"/>
      <c r="CY39" s="1400">
        <v>0</v>
      </c>
      <c r="CZ39" s="1400"/>
      <c r="DA39" s="1400">
        <v>0</v>
      </c>
      <c r="DB39" s="1400"/>
      <c r="DC39" s="1400"/>
      <c r="DD39" s="1400"/>
      <c r="DE39" s="1400">
        <v>0</v>
      </c>
      <c r="DF39" s="1400"/>
      <c r="DG39" s="1400"/>
      <c r="DH39" s="1400"/>
      <c r="DI39" s="1400">
        <v>0</v>
      </c>
      <c r="DJ39" s="1400"/>
      <c r="DK39" s="1400"/>
      <c r="DL39" s="1400"/>
      <c r="DM39" s="1400"/>
      <c r="DN39" s="1400">
        <v>0</v>
      </c>
      <c r="DO39" s="1400"/>
      <c r="DP39" s="1400">
        <v>0</v>
      </c>
      <c r="DQ39" s="1400"/>
      <c r="DR39" s="1400"/>
      <c r="DS39" s="1400"/>
      <c r="DT39" s="1400">
        <v>0</v>
      </c>
      <c r="DU39" s="1400"/>
      <c r="DV39" s="1400"/>
      <c r="DW39" s="1400"/>
      <c r="DX39" s="1400"/>
      <c r="DY39" s="1400">
        <v>1251779</v>
      </c>
      <c r="DZ39" s="1400"/>
      <c r="EA39" s="1400">
        <v>0</v>
      </c>
      <c r="EB39" s="1400">
        <v>0</v>
      </c>
      <c r="EC39" s="1400"/>
      <c r="ED39" s="1400">
        <v>1224314</v>
      </c>
      <c r="EE39" s="1400">
        <v>27465</v>
      </c>
      <c r="EF39" s="1400"/>
      <c r="EG39" s="1400"/>
      <c r="EH39" s="1400">
        <v>8058278.1199999992</v>
      </c>
      <c r="EI39" s="1400">
        <v>1961961.1</v>
      </c>
      <c r="EJ39" s="1400">
        <v>5207620.42</v>
      </c>
      <c r="EK39" s="1400">
        <v>888696.6</v>
      </c>
      <c r="EL39" s="1400"/>
      <c r="EM39" s="1400">
        <v>15611275</v>
      </c>
      <c r="EN39" s="1400"/>
      <c r="EO39" s="1400"/>
      <c r="EP39" s="1400"/>
      <c r="EQ39" s="1400"/>
      <c r="ER39" s="1400"/>
      <c r="ES39" s="1400">
        <v>188753532.12</v>
      </c>
      <c r="ET39" s="1195"/>
    </row>
    <row r="40" spans="5:150" s="947" customFormat="1">
      <c r="E40" s="1196">
        <v>42917</v>
      </c>
      <c r="F40" s="1400"/>
      <c r="G40" s="1351">
        <v>53238</v>
      </c>
      <c r="H40" s="1400"/>
      <c r="I40" s="1400">
        <v>16350730</v>
      </c>
      <c r="J40" s="1400">
        <v>16350730</v>
      </c>
      <c r="K40" s="1400"/>
      <c r="L40" s="1400"/>
      <c r="M40" s="1400">
        <v>82746</v>
      </c>
      <c r="N40" s="1400">
        <v>82746</v>
      </c>
      <c r="O40" s="1400">
        <v>82746</v>
      </c>
      <c r="P40" s="1400"/>
      <c r="Q40" s="1400">
        <v>0</v>
      </c>
      <c r="R40" s="1400"/>
      <c r="S40" s="1400"/>
      <c r="T40" s="1400">
        <v>0</v>
      </c>
      <c r="U40" s="1400"/>
      <c r="V40" s="1400"/>
      <c r="W40" s="1400"/>
      <c r="X40" s="1400">
        <v>0</v>
      </c>
      <c r="Y40" s="1400">
        <v>0</v>
      </c>
      <c r="Z40" s="1400"/>
      <c r="AA40" s="1400"/>
      <c r="AB40" s="1400">
        <v>0</v>
      </c>
      <c r="AC40" s="1400"/>
      <c r="AD40" s="1400"/>
      <c r="AE40" s="1400"/>
      <c r="AF40" s="1400">
        <v>0</v>
      </c>
      <c r="AG40" s="1400"/>
      <c r="AH40" s="1400"/>
      <c r="AI40" s="1400"/>
      <c r="AJ40" s="1400"/>
      <c r="AK40" s="1400">
        <v>0</v>
      </c>
      <c r="AL40" s="1400"/>
      <c r="AM40" s="1400"/>
      <c r="AN40" s="1400"/>
      <c r="AO40" s="1400">
        <v>507801</v>
      </c>
      <c r="AP40" s="1400">
        <v>327650</v>
      </c>
      <c r="AQ40" s="1400">
        <v>180151</v>
      </c>
      <c r="AR40" s="1400">
        <v>180151</v>
      </c>
      <c r="AS40" s="1400"/>
      <c r="AT40" s="1400"/>
      <c r="AU40" s="1400"/>
      <c r="AV40" s="1400"/>
      <c r="AW40" s="1400"/>
      <c r="AX40" s="1400"/>
      <c r="AY40" s="1400">
        <v>55471198</v>
      </c>
      <c r="AZ40" s="1400">
        <v>0</v>
      </c>
      <c r="BA40" s="1400"/>
      <c r="BB40" s="1400"/>
      <c r="BC40" s="1400"/>
      <c r="BD40" s="1400">
        <v>55471198</v>
      </c>
      <c r="BE40" s="1400">
        <v>0</v>
      </c>
      <c r="BF40" s="1400"/>
      <c r="BG40" s="1400"/>
      <c r="BH40" s="1400"/>
      <c r="BI40" s="1400"/>
      <c r="BJ40" s="1400"/>
      <c r="BK40" s="1400"/>
      <c r="BL40" s="1400">
        <v>0</v>
      </c>
      <c r="BM40" s="1400">
        <v>0</v>
      </c>
      <c r="BN40" s="1400"/>
      <c r="BO40" s="1400"/>
      <c r="BP40" s="1400"/>
      <c r="BQ40" s="1400"/>
      <c r="BR40" s="1400"/>
      <c r="BS40" s="1400"/>
      <c r="BT40" s="1400">
        <v>0</v>
      </c>
      <c r="BU40" s="1400">
        <v>0</v>
      </c>
      <c r="BV40" s="1400"/>
      <c r="BW40" s="1400"/>
      <c r="BX40" s="1400"/>
      <c r="BY40" s="1400"/>
      <c r="BZ40" s="1400"/>
      <c r="CA40" s="1400"/>
      <c r="CB40" s="1400"/>
      <c r="CC40" s="1400">
        <v>119481</v>
      </c>
      <c r="CD40" s="1400">
        <v>0</v>
      </c>
      <c r="CE40" s="1400"/>
      <c r="CF40" s="1400">
        <v>0</v>
      </c>
      <c r="CG40" s="1400"/>
      <c r="CH40" s="1400"/>
      <c r="CI40" s="1400"/>
      <c r="CJ40" s="1400">
        <v>119481</v>
      </c>
      <c r="CK40" s="1400"/>
      <c r="CL40" s="1400">
        <v>119481</v>
      </c>
      <c r="CM40" s="1400"/>
      <c r="CN40" s="1400"/>
      <c r="CO40" s="1400"/>
      <c r="CP40" s="1400"/>
      <c r="CQ40" s="1400">
        <v>10000000</v>
      </c>
      <c r="CR40" s="1400"/>
      <c r="CS40" s="1400">
        <v>10000000</v>
      </c>
      <c r="CT40" s="1400"/>
      <c r="CU40" s="1400">
        <v>69435736</v>
      </c>
      <c r="CV40" s="1400">
        <v>67121352</v>
      </c>
      <c r="CW40" s="1400">
        <v>2314384</v>
      </c>
      <c r="CX40" s="1400"/>
      <c r="CY40" s="1400">
        <v>0</v>
      </c>
      <c r="CZ40" s="1400"/>
      <c r="DA40" s="1400">
        <v>0</v>
      </c>
      <c r="DB40" s="1400"/>
      <c r="DC40" s="1400"/>
      <c r="DD40" s="1400"/>
      <c r="DE40" s="1400">
        <v>0</v>
      </c>
      <c r="DF40" s="1400"/>
      <c r="DG40" s="1400"/>
      <c r="DH40" s="1400"/>
      <c r="DI40" s="1400">
        <v>0</v>
      </c>
      <c r="DJ40" s="1400"/>
      <c r="DK40" s="1400"/>
      <c r="DL40" s="1400"/>
      <c r="DM40" s="1400"/>
      <c r="DN40" s="1400">
        <v>0</v>
      </c>
      <c r="DO40" s="1400"/>
      <c r="DP40" s="1400">
        <v>0</v>
      </c>
      <c r="DQ40" s="1400"/>
      <c r="DR40" s="1400"/>
      <c r="DS40" s="1400"/>
      <c r="DT40" s="1400">
        <v>0</v>
      </c>
      <c r="DU40" s="1400"/>
      <c r="DV40" s="1400"/>
      <c r="DW40" s="1400"/>
      <c r="DX40" s="1400"/>
      <c r="DY40" s="1400">
        <v>1364190</v>
      </c>
      <c r="DZ40" s="1400"/>
      <c r="EA40" s="1400">
        <v>0</v>
      </c>
      <c r="EB40" s="1400">
        <v>0</v>
      </c>
      <c r="EC40" s="1400"/>
      <c r="ED40" s="1400">
        <v>1336005</v>
      </c>
      <c r="EE40" s="1400">
        <v>28185</v>
      </c>
      <c r="EF40" s="1400"/>
      <c r="EG40" s="1400"/>
      <c r="EH40" s="1400">
        <v>8050158.6399999997</v>
      </c>
      <c r="EI40" s="1400">
        <v>1958567.26</v>
      </c>
      <c r="EJ40" s="1400">
        <v>5142809.96</v>
      </c>
      <c r="EK40" s="1400">
        <v>948781.42</v>
      </c>
      <c r="EL40" s="1400"/>
      <c r="EM40" s="1400">
        <v>16239491</v>
      </c>
      <c r="EN40" s="1400"/>
      <c r="EO40" s="1400"/>
      <c r="EP40" s="1400"/>
      <c r="EQ40" s="1400"/>
      <c r="ER40" s="1400"/>
      <c r="ES40" s="1400">
        <v>177674769.63999999</v>
      </c>
      <c r="ET40" s="1195"/>
    </row>
    <row r="41" spans="5:150" ht="14.4">
      <c r="E41" s="1196">
        <v>42948</v>
      </c>
      <c r="F41" s="1400"/>
      <c r="G41" s="1351">
        <v>67582</v>
      </c>
      <c r="H41" s="1400"/>
      <c r="I41" s="1400">
        <v>36064035</v>
      </c>
      <c r="J41" s="1400">
        <v>36064035</v>
      </c>
      <c r="K41" s="1400"/>
      <c r="L41" s="1400"/>
      <c r="M41" s="1400">
        <v>134693</v>
      </c>
      <c r="N41" s="1400">
        <v>134693</v>
      </c>
      <c r="O41" s="1400">
        <v>134693</v>
      </c>
      <c r="P41" s="1400"/>
      <c r="Q41" s="1400">
        <v>0</v>
      </c>
      <c r="R41" s="1400"/>
      <c r="S41" s="1400"/>
      <c r="T41" s="1400">
        <v>0</v>
      </c>
      <c r="U41" s="1400"/>
      <c r="V41" s="1400"/>
      <c r="W41" s="1400"/>
      <c r="X41" s="1400">
        <v>0</v>
      </c>
      <c r="Y41" s="1400">
        <v>0</v>
      </c>
      <c r="Z41" s="1400"/>
      <c r="AA41" s="1400"/>
      <c r="AB41" s="1400">
        <v>0</v>
      </c>
      <c r="AC41" s="1400"/>
      <c r="AD41" s="1400"/>
      <c r="AE41" s="1400"/>
      <c r="AF41" s="1400">
        <v>0</v>
      </c>
      <c r="AG41" s="1400"/>
      <c r="AH41" s="1400"/>
      <c r="AI41" s="1400"/>
      <c r="AJ41" s="1400"/>
      <c r="AK41" s="1400">
        <v>0</v>
      </c>
      <c r="AL41" s="1400"/>
      <c r="AM41" s="1400"/>
      <c r="AN41" s="1400"/>
      <c r="AO41" s="1400">
        <v>606345</v>
      </c>
      <c r="AP41" s="1400">
        <v>395303</v>
      </c>
      <c r="AQ41" s="1400">
        <v>211042</v>
      </c>
      <c r="AR41" s="1400">
        <v>211042</v>
      </c>
      <c r="AS41" s="1400"/>
      <c r="AT41" s="1400"/>
      <c r="AU41" s="1400"/>
      <c r="AV41" s="1400"/>
      <c r="AW41" s="1400"/>
      <c r="AX41" s="1400"/>
      <c r="AY41" s="1400">
        <v>51377124</v>
      </c>
      <c r="AZ41" s="1400">
        <v>0</v>
      </c>
      <c r="BA41" s="1400"/>
      <c r="BB41" s="1400"/>
      <c r="BC41" s="1400"/>
      <c r="BD41" s="1400">
        <v>51377124</v>
      </c>
      <c r="BE41" s="1400">
        <v>0</v>
      </c>
      <c r="BF41" s="1400"/>
      <c r="BG41" s="1400"/>
      <c r="BH41" s="1400"/>
      <c r="BI41" s="1400"/>
      <c r="BJ41" s="1400"/>
      <c r="BK41" s="1400"/>
      <c r="BL41" s="1400">
        <v>0</v>
      </c>
      <c r="BM41" s="1400">
        <v>0</v>
      </c>
      <c r="BN41" s="1400"/>
      <c r="BO41" s="1400"/>
      <c r="BP41" s="1400"/>
      <c r="BQ41" s="1400"/>
      <c r="BR41" s="1400"/>
      <c r="BS41" s="1400"/>
      <c r="BT41" s="1400">
        <v>0</v>
      </c>
      <c r="BU41" s="1400">
        <v>0</v>
      </c>
      <c r="BV41" s="1400"/>
      <c r="BW41" s="1400"/>
      <c r="BX41" s="1400"/>
      <c r="BY41" s="1400"/>
      <c r="BZ41" s="1400"/>
      <c r="CA41" s="1400"/>
      <c r="CB41" s="1400"/>
      <c r="CC41" s="1400">
        <v>116210</v>
      </c>
      <c r="CD41" s="1400">
        <v>0</v>
      </c>
      <c r="CE41" s="1400"/>
      <c r="CF41" s="1400">
        <v>0</v>
      </c>
      <c r="CG41" s="1400"/>
      <c r="CH41" s="1400"/>
      <c r="CI41" s="1400"/>
      <c r="CJ41" s="1400">
        <v>116210</v>
      </c>
      <c r="CK41" s="1400"/>
      <c r="CL41" s="1400">
        <v>116210</v>
      </c>
      <c r="CM41" s="1400"/>
      <c r="CN41" s="1400"/>
      <c r="CO41" s="1400"/>
      <c r="CP41" s="1400"/>
      <c r="CQ41" s="1400">
        <v>4000000</v>
      </c>
      <c r="CR41" s="1400"/>
      <c r="CS41" s="1400">
        <v>4000000</v>
      </c>
      <c r="CT41" s="1400"/>
      <c r="CU41" s="1400">
        <v>71030020</v>
      </c>
      <c r="CV41" s="1400">
        <v>69807028</v>
      </c>
      <c r="CW41" s="1400">
        <v>1222992</v>
      </c>
      <c r="CX41" s="1400"/>
      <c r="CY41" s="1400">
        <v>0</v>
      </c>
      <c r="CZ41" s="1400"/>
      <c r="DA41" s="1400">
        <v>0</v>
      </c>
      <c r="DB41" s="1400"/>
      <c r="DC41" s="1400"/>
      <c r="DD41" s="1400"/>
      <c r="DE41" s="1400">
        <v>0</v>
      </c>
      <c r="DF41" s="1400"/>
      <c r="DG41" s="1400"/>
      <c r="DH41" s="1400"/>
      <c r="DI41" s="1400">
        <v>0</v>
      </c>
      <c r="DJ41" s="1400"/>
      <c r="DK41" s="1400"/>
      <c r="DL41" s="1400"/>
      <c r="DM41" s="1400"/>
      <c r="DN41" s="1400">
        <v>0</v>
      </c>
      <c r="DO41" s="1400"/>
      <c r="DP41" s="1400">
        <v>0</v>
      </c>
      <c r="DQ41" s="1400"/>
      <c r="DR41" s="1400"/>
      <c r="DS41" s="1400"/>
      <c r="DT41" s="1400">
        <v>0</v>
      </c>
      <c r="DU41" s="1400"/>
      <c r="DV41" s="1400"/>
      <c r="DW41" s="1400"/>
      <c r="DX41" s="1400"/>
      <c r="DY41" s="1400">
        <v>1629195</v>
      </c>
      <c r="DZ41" s="1400"/>
      <c r="EA41" s="1400">
        <v>0</v>
      </c>
      <c r="EB41" s="1400">
        <v>0</v>
      </c>
      <c r="EC41" s="1400"/>
      <c r="ED41" s="1400">
        <v>1600683</v>
      </c>
      <c r="EE41" s="1400">
        <v>28512</v>
      </c>
      <c r="EF41" s="1400"/>
      <c r="EG41" s="1400"/>
      <c r="EH41" s="1400">
        <v>8231515.3099999996</v>
      </c>
      <c r="EI41" s="1400">
        <v>1955173.41</v>
      </c>
      <c r="EJ41" s="1400">
        <v>2845388.27</v>
      </c>
      <c r="EK41" s="1400">
        <v>3430953.63</v>
      </c>
      <c r="EL41" s="1400"/>
      <c r="EM41" s="1400">
        <v>16164848</v>
      </c>
      <c r="EN41" s="1400"/>
      <c r="EO41" s="1400"/>
      <c r="EP41" s="1400"/>
      <c r="EQ41" s="1400"/>
      <c r="ER41" s="1400"/>
      <c r="ES41" s="1400">
        <v>189421567.31</v>
      </c>
      <c r="ET41" s="1195"/>
    </row>
    <row r="42" spans="5:150">
      <c r="E42" s="1196">
        <v>42979</v>
      </c>
      <c r="F42" s="1401"/>
      <c r="G42" s="1352">
        <v>9204</v>
      </c>
      <c r="H42" s="1401"/>
      <c r="I42" s="1401">
        <v>37750022</v>
      </c>
      <c r="J42" s="1401">
        <v>37750022</v>
      </c>
      <c r="K42" s="1401"/>
      <c r="L42" s="1401"/>
      <c r="M42" s="1401">
        <v>193573</v>
      </c>
      <c r="N42" s="1401">
        <v>193573</v>
      </c>
      <c r="O42" s="1401">
        <v>193573</v>
      </c>
      <c r="P42" s="1401"/>
      <c r="Q42" s="1401">
        <v>0</v>
      </c>
      <c r="R42" s="1401"/>
      <c r="S42" s="1401"/>
      <c r="T42" s="1401">
        <v>0</v>
      </c>
      <c r="U42" s="1401"/>
      <c r="V42" s="1401"/>
      <c r="W42" s="1401"/>
      <c r="X42" s="1401">
        <v>0</v>
      </c>
      <c r="Y42" s="1401">
        <v>0</v>
      </c>
      <c r="Z42" s="1401"/>
      <c r="AA42" s="1401"/>
      <c r="AB42" s="1401">
        <v>0</v>
      </c>
      <c r="AC42" s="1401"/>
      <c r="AD42" s="1401"/>
      <c r="AE42" s="1401"/>
      <c r="AF42" s="1401">
        <v>0</v>
      </c>
      <c r="AG42" s="1401"/>
      <c r="AH42" s="1401"/>
      <c r="AI42" s="1401"/>
      <c r="AJ42" s="1401"/>
      <c r="AK42" s="1401">
        <v>0</v>
      </c>
      <c r="AL42" s="1401"/>
      <c r="AM42" s="1401"/>
      <c r="AN42" s="1401"/>
      <c r="AO42" s="1401">
        <v>587246</v>
      </c>
      <c r="AP42" s="1401">
        <v>236956</v>
      </c>
      <c r="AQ42" s="1401">
        <v>350290</v>
      </c>
      <c r="AR42" s="1401">
        <v>350290</v>
      </c>
      <c r="AS42" s="1401"/>
      <c r="AT42" s="1401"/>
      <c r="AU42" s="1401"/>
      <c r="AV42" s="1401"/>
      <c r="AW42" s="1401"/>
      <c r="AX42" s="1401"/>
      <c r="AY42" s="1401">
        <v>51376312</v>
      </c>
      <c r="AZ42" s="1401">
        <v>0</v>
      </c>
      <c r="BA42" s="1401"/>
      <c r="BB42" s="1401"/>
      <c r="BC42" s="1401"/>
      <c r="BD42" s="1401">
        <v>51376312</v>
      </c>
      <c r="BE42" s="1401">
        <v>0</v>
      </c>
      <c r="BF42" s="1401"/>
      <c r="BG42" s="1401"/>
      <c r="BH42" s="1401"/>
      <c r="BI42" s="1401"/>
      <c r="BJ42" s="1401"/>
      <c r="BK42" s="1401"/>
      <c r="BL42" s="1401">
        <v>0</v>
      </c>
      <c r="BM42" s="1401">
        <v>0</v>
      </c>
      <c r="BN42" s="1401"/>
      <c r="BO42" s="1401"/>
      <c r="BP42" s="1401"/>
      <c r="BQ42" s="1401"/>
      <c r="BR42" s="1401"/>
      <c r="BS42" s="1401"/>
      <c r="BT42" s="1401">
        <v>0</v>
      </c>
      <c r="BU42" s="1401">
        <v>0</v>
      </c>
      <c r="BV42" s="1401"/>
      <c r="BW42" s="1401"/>
      <c r="BX42" s="1401"/>
      <c r="BY42" s="1401"/>
      <c r="BZ42" s="1401"/>
      <c r="CA42" s="1401"/>
      <c r="CB42" s="1401"/>
      <c r="CC42" s="1401">
        <v>117507</v>
      </c>
      <c r="CD42" s="1401">
        <v>0</v>
      </c>
      <c r="CE42" s="1401"/>
      <c r="CF42" s="1401">
        <v>0</v>
      </c>
      <c r="CG42" s="1401"/>
      <c r="CH42" s="1401"/>
      <c r="CI42" s="1401"/>
      <c r="CJ42" s="1401">
        <v>117507</v>
      </c>
      <c r="CK42" s="1401"/>
      <c r="CL42" s="1401">
        <v>117507</v>
      </c>
      <c r="CM42" s="1401"/>
      <c r="CN42" s="1401"/>
      <c r="CO42" s="1401"/>
      <c r="CP42" s="1401"/>
      <c r="CQ42" s="1401">
        <v>1000000</v>
      </c>
      <c r="CR42" s="1401"/>
      <c r="CS42" s="1401">
        <v>1000000</v>
      </c>
      <c r="CT42" s="1401"/>
      <c r="CU42" s="1401">
        <v>74615445</v>
      </c>
      <c r="CV42" s="1401">
        <v>73766725</v>
      </c>
      <c r="CW42" s="1401">
        <v>848720</v>
      </c>
      <c r="CX42" s="1401"/>
      <c r="CY42" s="1401">
        <v>0</v>
      </c>
      <c r="CZ42" s="1401"/>
      <c r="DA42" s="1401">
        <v>0</v>
      </c>
      <c r="DB42" s="1401"/>
      <c r="DC42" s="1401"/>
      <c r="DD42" s="1401"/>
      <c r="DE42" s="1401">
        <v>0</v>
      </c>
      <c r="DF42" s="1401"/>
      <c r="DG42" s="1401"/>
      <c r="DH42" s="1401"/>
      <c r="DI42" s="1401">
        <v>0</v>
      </c>
      <c r="DJ42" s="1401"/>
      <c r="DK42" s="1401"/>
      <c r="DL42" s="1401"/>
      <c r="DM42" s="1401"/>
      <c r="DN42" s="1401">
        <v>0</v>
      </c>
      <c r="DO42" s="1401"/>
      <c r="DP42" s="1401">
        <v>0</v>
      </c>
      <c r="DQ42" s="1401"/>
      <c r="DR42" s="1401"/>
      <c r="DS42" s="1401"/>
      <c r="DT42" s="1401">
        <v>0</v>
      </c>
      <c r="DU42" s="1401"/>
      <c r="DV42" s="1401"/>
      <c r="DW42" s="1401"/>
      <c r="DX42" s="1401"/>
      <c r="DY42" s="1401">
        <v>2977417</v>
      </c>
      <c r="DZ42" s="1401"/>
      <c r="EA42" s="1401">
        <v>0</v>
      </c>
      <c r="EB42" s="1401">
        <v>0</v>
      </c>
      <c r="EC42" s="1401"/>
      <c r="ED42" s="1401">
        <v>2949136</v>
      </c>
      <c r="EE42" s="1401">
        <v>28281</v>
      </c>
      <c r="EF42" s="1401"/>
      <c r="EG42" s="1401"/>
      <c r="EH42" s="1401">
        <v>8070727.0299999993</v>
      </c>
      <c r="EI42" s="1401">
        <v>1951779.57</v>
      </c>
      <c r="EJ42" s="1401">
        <v>2780572.9</v>
      </c>
      <c r="EK42" s="1401">
        <v>3338374.56</v>
      </c>
      <c r="EL42" s="1401"/>
      <c r="EM42" s="1401">
        <v>16696866</v>
      </c>
      <c r="EN42" s="1401"/>
      <c r="EO42" s="1401"/>
      <c r="EP42" s="1401"/>
      <c r="EQ42" s="1401"/>
      <c r="ER42" s="1401"/>
      <c r="ES42" s="1191">
        <v>193394319.03</v>
      </c>
    </row>
    <row r="43" spans="5:150" ht="14.4">
      <c r="E43" s="1199">
        <v>43009</v>
      </c>
      <c r="F43" s="1402"/>
      <c r="G43" s="1353">
        <v>22377</v>
      </c>
      <c r="H43" s="1402"/>
      <c r="I43" s="1402">
        <v>29561392</v>
      </c>
      <c r="J43" s="1402">
        <v>29561392</v>
      </c>
      <c r="K43" s="1402"/>
      <c r="L43" s="1402"/>
      <c r="M43" s="1402">
        <v>238559</v>
      </c>
      <c r="N43" s="1402">
        <v>238559</v>
      </c>
      <c r="O43" s="1402">
        <v>238559</v>
      </c>
      <c r="P43" s="1402"/>
      <c r="Q43" s="1402">
        <v>0</v>
      </c>
      <c r="R43" s="1402"/>
      <c r="S43" s="1402"/>
      <c r="T43" s="1402">
        <v>0</v>
      </c>
      <c r="U43" s="1402"/>
      <c r="V43" s="1402"/>
      <c r="W43" s="1402"/>
      <c r="X43" s="1402">
        <v>0</v>
      </c>
      <c r="Y43" s="1402">
        <v>0</v>
      </c>
      <c r="Z43" s="1402"/>
      <c r="AA43" s="1402"/>
      <c r="AB43" s="1402">
        <v>0</v>
      </c>
      <c r="AC43" s="1402"/>
      <c r="AD43" s="1402"/>
      <c r="AE43" s="1402"/>
      <c r="AF43" s="1402">
        <v>0</v>
      </c>
      <c r="AG43" s="1402"/>
      <c r="AH43" s="1402"/>
      <c r="AI43" s="1402"/>
      <c r="AJ43" s="1402"/>
      <c r="AK43" s="1402">
        <v>0</v>
      </c>
      <c r="AL43" s="1402"/>
      <c r="AM43" s="1402"/>
      <c r="AN43" s="1402"/>
      <c r="AO43" s="1402">
        <v>541420</v>
      </c>
      <c r="AP43" s="1402">
        <v>171974</v>
      </c>
      <c r="AQ43" s="1402">
        <v>369446</v>
      </c>
      <c r="AR43" s="1402">
        <v>369446</v>
      </c>
      <c r="AS43" s="1402"/>
      <c r="AT43" s="1402"/>
      <c r="AU43" s="1402"/>
      <c r="AV43" s="1402"/>
      <c r="AW43" s="1402"/>
      <c r="AX43" s="1402"/>
      <c r="AY43" s="1402">
        <v>65037827</v>
      </c>
      <c r="AZ43" s="1402">
        <v>0</v>
      </c>
      <c r="BA43" s="1402"/>
      <c r="BB43" s="1402"/>
      <c r="BC43" s="1402"/>
      <c r="BD43" s="1402">
        <v>65037827</v>
      </c>
      <c r="BE43" s="1402">
        <v>0</v>
      </c>
      <c r="BF43" s="1402"/>
      <c r="BG43" s="1402"/>
      <c r="BH43" s="1402"/>
      <c r="BI43" s="1402"/>
      <c r="BJ43" s="1402"/>
      <c r="BK43" s="1402"/>
      <c r="BL43" s="1402">
        <v>0</v>
      </c>
      <c r="BM43" s="1402">
        <v>0</v>
      </c>
      <c r="BN43" s="1402"/>
      <c r="BO43" s="1402"/>
      <c r="BP43" s="1402"/>
      <c r="BQ43" s="1402"/>
      <c r="BR43" s="1402"/>
      <c r="BS43" s="1402"/>
      <c r="BT43" s="1402">
        <v>0</v>
      </c>
      <c r="BU43" s="1402">
        <v>0</v>
      </c>
      <c r="BV43" s="1402"/>
      <c r="BW43" s="1402"/>
      <c r="BX43" s="1402"/>
      <c r="BY43" s="1402"/>
      <c r="BZ43" s="1402"/>
      <c r="CA43" s="1402"/>
      <c r="CB43" s="1402"/>
      <c r="CC43" s="1402">
        <v>110643</v>
      </c>
      <c r="CD43" s="1402">
        <v>0</v>
      </c>
      <c r="CE43" s="1402"/>
      <c r="CF43" s="1402">
        <v>0</v>
      </c>
      <c r="CG43" s="1402"/>
      <c r="CH43" s="1402"/>
      <c r="CI43" s="1402"/>
      <c r="CJ43" s="1402">
        <v>110643</v>
      </c>
      <c r="CK43" s="1402"/>
      <c r="CL43" s="1402">
        <v>110643</v>
      </c>
      <c r="CM43" s="1402"/>
      <c r="CN43" s="1402"/>
      <c r="CO43" s="1402"/>
      <c r="CP43" s="1402"/>
      <c r="CQ43" s="1402">
        <v>0</v>
      </c>
      <c r="CR43" s="1402"/>
      <c r="CS43" s="1402">
        <v>0</v>
      </c>
      <c r="CT43" s="1402"/>
      <c r="CU43" s="1402">
        <v>77597958</v>
      </c>
      <c r="CV43" s="1402">
        <v>76715451</v>
      </c>
      <c r="CW43" s="1402">
        <v>882507</v>
      </c>
      <c r="CX43" s="1402"/>
      <c r="CY43" s="1402">
        <v>0</v>
      </c>
      <c r="CZ43" s="1402"/>
      <c r="DA43" s="1402">
        <v>0</v>
      </c>
      <c r="DB43" s="1402"/>
      <c r="DC43" s="1402"/>
      <c r="DD43" s="1402"/>
      <c r="DE43" s="1402">
        <v>0</v>
      </c>
      <c r="DF43" s="1402"/>
      <c r="DG43" s="1402"/>
      <c r="DH43" s="1402"/>
      <c r="DI43" s="1402">
        <v>0</v>
      </c>
      <c r="DJ43" s="1402"/>
      <c r="DK43" s="1402"/>
      <c r="DL43" s="1402"/>
      <c r="DM43" s="1402"/>
      <c r="DN43" s="1402">
        <v>0</v>
      </c>
      <c r="DO43" s="1402"/>
      <c r="DP43" s="1402">
        <v>0</v>
      </c>
      <c r="DQ43" s="1402"/>
      <c r="DR43" s="1402"/>
      <c r="DS43" s="1402"/>
      <c r="DT43" s="1402">
        <v>0</v>
      </c>
      <c r="DU43" s="1402"/>
      <c r="DV43" s="1402"/>
      <c r="DW43" s="1402"/>
      <c r="DX43" s="1402"/>
      <c r="DY43" s="1402">
        <v>4901616</v>
      </c>
      <c r="DZ43" s="1402"/>
      <c r="EA43" s="1402">
        <v>0</v>
      </c>
      <c r="EB43" s="1402">
        <v>0</v>
      </c>
      <c r="EC43" s="1402"/>
      <c r="ED43" s="1402">
        <v>4873697</v>
      </c>
      <c r="EE43" s="1402">
        <v>27919</v>
      </c>
      <c r="EF43" s="1402"/>
      <c r="EG43" s="1402"/>
      <c r="EH43" s="1402">
        <v>7985010.7400000012</v>
      </c>
      <c r="EI43" s="1402">
        <v>1948385.73</v>
      </c>
      <c r="EJ43" s="1402">
        <v>5229849.4800000004</v>
      </c>
      <c r="EK43" s="1402">
        <v>806775.53</v>
      </c>
      <c r="EL43" s="1402"/>
      <c r="EM43" s="1402">
        <v>17314094</v>
      </c>
      <c r="EN43" s="1402"/>
      <c r="EO43" s="1402"/>
      <c r="EP43" s="1402"/>
      <c r="EQ43" s="1402"/>
      <c r="ER43" s="1402"/>
      <c r="ES43" s="1402">
        <v>203310896.74000001</v>
      </c>
      <c r="ET43" s="1200"/>
    </row>
    <row r="44" spans="5:150" s="1354" customFormat="1" ht="14.4">
      <c r="E44" s="1355">
        <v>43040</v>
      </c>
      <c r="F44" s="1405"/>
      <c r="G44" s="1359">
        <v>6381</v>
      </c>
      <c r="H44" s="1405"/>
      <c r="I44" s="1405">
        <v>47678788</v>
      </c>
      <c r="J44" s="1405">
        <v>47678788</v>
      </c>
      <c r="K44" s="1405"/>
      <c r="L44" s="1405"/>
      <c r="M44" s="1405">
        <v>65331</v>
      </c>
      <c r="N44" s="1405">
        <v>65331</v>
      </c>
      <c r="O44" s="1405">
        <v>65331</v>
      </c>
      <c r="P44" s="1405"/>
      <c r="Q44" s="1405">
        <v>0</v>
      </c>
      <c r="R44" s="1405"/>
      <c r="S44" s="1405"/>
      <c r="T44" s="1405">
        <v>0</v>
      </c>
      <c r="U44" s="1405"/>
      <c r="V44" s="1405"/>
      <c r="W44" s="1405"/>
      <c r="X44" s="1405">
        <v>0</v>
      </c>
      <c r="Y44" s="1405">
        <v>0</v>
      </c>
      <c r="Z44" s="1405"/>
      <c r="AA44" s="1405"/>
      <c r="AB44" s="1405">
        <v>0</v>
      </c>
      <c r="AC44" s="1405"/>
      <c r="AD44" s="1405"/>
      <c r="AE44" s="1405"/>
      <c r="AF44" s="1405">
        <v>0</v>
      </c>
      <c r="AG44" s="1405"/>
      <c r="AH44" s="1405"/>
      <c r="AI44" s="1405"/>
      <c r="AJ44" s="1405"/>
      <c r="AK44" s="1405">
        <v>0</v>
      </c>
      <c r="AL44" s="1405"/>
      <c r="AM44" s="1405"/>
      <c r="AN44" s="1405"/>
      <c r="AO44" s="1405">
        <v>906448</v>
      </c>
      <c r="AP44" s="1405">
        <v>95805</v>
      </c>
      <c r="AQ44" s="1405">
        <v>810643</v>
      </c>
      <c r="AR44" s="1405">
        <v>810643</v>
      </c>
      <c r="AS44" s="1405"/>
      <c r="AT44" s="1405"/>
      <c r="AU44" s="1405"/>
      <c r="AV44" s="1405"/>
      <c r="AW44" s="1405"/>
      <c r="AX44" s="1405"/>
      <c r="AY44" s="1405">
        <v>57020058</v>
      </c>
      <c r="AZ44" s="1405">
        <v>0</v>
      </c>
      <c r="BA44" s="1405"/>
      <c r="BB44" s="1405"/>
      <c r="BC44" s="1405"/>
      <c r="BD44" s="1405">
        <v>57020058</v>
      </c>
      <c r="BE44" s="1405">
        <v>0</v>
      </c>
      <c r="BF44" s="1405"/>
      <c r="BG44" s="1405"/>
      <c r="BH44" s="1405"/>
      <c r="BI44" s="1405"/>
      <c r="BJ44" s="1405"/>
      <c r="BK44" s="1405"/>
      <c r="BL44" s="1405">
        <v>0</v>
      </c>
      <c r="BM44" s="1405">
        <v>0</v>
      </c>
      <c r="BN44" s="1405"/>
      <c r="BO44" s="1405"/>
      <c r="BP44" s="1405"/>
      <c r="BQ44" s="1405"/>
      <c r="BR44" s="1405"/>
      <c r="BS44" s="1405"/>
      <c r="BT44" s="1405">
        <v>0</v>
      </c>
      <c r="BU44" s="1405">
        <v>0</v>
      </c>
      <c r="BV44" s="1405"/>
      <c r="BW44" s="1405"/>
      <c r="BX44" s="1405"/>
      <c r="BY44" s="1405"/>
      <c r="BZ44" s="1405"/>
      <c r="CA44" s="1405"/>
      <c r="CB44" s="1405"/>
      <c r="CC44" s="1405">
        <v>100022</v>
      </c>
      <c r="CD44" s="1405">
        <v>0</v>
      </c>
      <c r="CE44" s="1405"/>
      <c r="CF44" s="1405">
        <v>0</v>
      </c>
      <c r="CG44" s="1405"/>
      <c r="CH44" s="1405"/>
      <c r="CI44" s="1405"/>
      <c r="CJ44" s="1405">
        <v>100022</v>
      </c>
      <c r="CK44" s="1405"/>
      <c r="CL44" s="1405">
        <v>100022</v>
      </c>
      <c r="CM44" s="1405"/>
      <c r="CN44" s="1405"/>
      <c r="CO44" s="1405"/>
      <c r="CP44" s="1405"/>
      <c r="CQ44" s="1405">
        <v>0</v>
      </c>
      <c r="CR44" s="1405"/>
      <c r="CS44" s="1405">
        <v>0</v>
      </c>
      <c r="CT44" s="1405"/>
      <c r="CU44" s="1405">
        <v>79867127</v>
      </c>
      <c r="CV44" s="1405">
        <v>79138533</v>
      </c>
      <c r="CW44" s="1405">
        <v>728594</v>
      </c>
      <c r="CX44" s="1405"/>
      <c r="CY44" s="1405">
        <v>0</v>
      </c>
      <c r="CZ44" s="1405"/>
      <c r="DA44" s="1405">
        <v>0</v>
      </c>
      <c r="DB44" s="1405"/>
      <c r="DC44" s="1405"/>
      <c r="DD44" s="1405"/>
      <c r="DE44" s="1405">
        <v>0</v>
      </c>
      <c r="DF44" s="1405"/>
      <c r="DG44" s="1405"/>
      <c r="DH44" s="1405"/>
      <c r="DI44" s="1405">
        <v>0</v>
      </c>
      <c r="DJ44" s="1405"/>
      <c r="DK44" s="1405"/>
      <c r="DL44" s="1405"/>
      <c r="DM44" s="1405"/>
      <c r="DN44" s="1405">
        <v>0</v>
      </c>
      <c r="DO44" s="1405"/>
      <c r="DP44" s="1405">
        <v>0</v>
      </c>
      <c r="DQ44" s="1405"/>
      <c r="DR44" s="1405"/>
      <c r="DS44" s="1405"/>
      <c r="DT44" s="1405">
        <v>0</v>
      </c>
      <c r="DU44" s="1405"/>
      <c r="DV44" s="1405"/>
      <c r="DW44" s="1405"/>
      <c r="DX44" s="1405"/>
      <c r="DY44" s="1405">
        <v>3255256</v>
      </c>
      <c r="DZ44" s="1405"/>
      <c r="EA44" s="1405">
        <v>0</v>
      </c>
      <c r="EB44" s="1405">
        <v>0</v>
      </c>
      <c r="EC44" s="1405"/>
      <c r="ED44" s="1405">
        <v>3226775</v>
      </c>
      <c r="EE44" s="1405">
        <v>28481</v>
      </c>
      <c r="EF44" s="1405"/>
      <c r="EG44" s="1405"/>
      <c r="EH44" s="1405">
        <v>8182096.1500000004</v>
      </c>
      <c r="EI44" s="1405">
        <v>1944991.88</v>
      </c>
      <c r="EJ44" s="1405">
        <v>5454127.21</v>
      </c>
      <c r="EK44" s="1405">
        <v>782977.06</v>
      </c>
      <c r="EL44" s="1405"/>
      <c r="EM44" s="1405">
        <v>16737714</v>
      </c>
      <c r="EN44" s="1405"/>
      <c r="EO44" s="1405"/>
      <c r="EP44" s="1405"/>
      <c r="EQ44" s="1405"/>
      <c r="ER44" s="1405"/>
      <c r="ES44" s="1405">
        <v>213819221.15000001</v>
      </c>
    </row>
    <row r="45" spans="5:150" s="1346" customFormat="1" ht="14.4">
      <c r="E45" s="1347">
        <v>43070</v>
      </c>
      <c r="F45" s="1397"/>
      <c r="G45" s="1348">
        <v>102147</v>
      </c>
      <c r="H45" s="1397"/>
      <c r="I45" s="1397">
        <v>46529837</v>
      </c>
      <c r="J45" s="1397">
        <v>46529837</v>
      </c>
      <c r="K45" s="1397"/>
      <c r="L45" s="1397"/>
      <c r="M45" s="1397">
        <v>103829</v>
      </c>
      <c r="N45" s="1397">
        <v>103829</v>
      </c>
      <c r="O45" s="1397">
        <v>103829</v>
      </c>
      <c r="P45" s="1397"/>
      <c r="Q45" s="1397">
        <v>0</v>
      </c>
      <c r="R45" s="1397"/>
      <c r="S45" s="1397"/>
      <c r="T45" s="1397">
        <v>0</v>
      </c>
      <c r="U45" s="1397"/>
      <c r="V45" s="1397"/>
      <c r="W45" s="1397"/>
      <c r="X45" s="1397">
        <v>0</v>
      </c>
      <c r="Y45" s="1397">
        <v>0</v>
      </c>
      <c r="Z45" s="1397"/>
      <c r="AA45" s="1397"/>
      <c r="AB45" s="1397">
        <v>0</v>
      </c>
      <c r="AC45" s="1397"/>
      <c r="AD45" s="1397"/>
      <c r="AE45" s="1397"/>
      <c r="AF45" s="1397">
        <v>0</v>
      </c>
      <c r="AG45" s="1397"/>
      <c r="AH45" s="1397"/>
      <c r="AI45" s="1397"/>
      <c r="AJ45" s="1397"/>
      <c r="AK45" s="1397">
        <v>0</v>
      </c>
      <c r="AL45" s="1397"/>
      <c r="AM45" s="1397"/>
      <c r="AN45" s="1397"/>
      <c r="AO45" s="1397">
        <v>1004275</v>
      </c>
      <c r="AP45" s="1397">
        <v>216498</v>
      </c>
      <c r="AQ45" s="1397">
        <v>787777</v>
      </c>
      <c r="AR45" s="1397">
        <v>787777</v>
      </c>
      <c r="AS45" s="1397">
        <v>0</v>
      </c>
      <c r="AT45" s="1397"/>
      <c r="AU45" s="1397"/>
      <c r="AV45" s="1397"/>
      <c r="AW45" s="1397"/>
      <c r="AX45" s="1397"/>
      <c r="AY45" s="1397">
        <v>66774008</v>
      </c>
      <c r="AZ45" s="1397">
        <v>0</v>
      </c>
      <c r="BA45" s="1397"/>
      <c r="BB45" s="1397"/>
      <c r="BC45" s="1397"/>
      <c r="BD45" s="1397">
        <v>66774008</v>
      </c>
      <c r="BE45" s="1397">
        <v>0</v>
      </c>
      <c r="BF45" s="1397"/>
      <c r="BG45" s="1397"/>
      <c r="BH45" s="1397"/>
      <c r="BI45" s="1397"/>
      <c r="BJ45" s="1397"/>
      <c r="BK45" s="1397"/>
      <c r="BL45" s="1397">
        <v>0</v>
      </c>
      <c r="BM45" s="1397">
        <v>0</v>
      </c>
      <c r="BN45" s="1397"/>
      <c r="BO45" s="1397"/>
      <c r="BP45" s="1397"/>
      <c r="BQ45" s="1397"/>
      <c r="BR45" s="1397"/>
      <c r="BS45" s="1397"/>
      <c r="BT45" s="1397">
        <v>0</v>
      </c>
      <c r="BU45" s="1397">
        <v>0</v>
      </c>
      <c r="BV45" s="1397"/>
      <c r="BW45" s="1397"/>
      <c r="BX45" s="1397"/>
      <c r="BY45" s="1397"/>
      <c r="BZ45" s="1397"/>
      <c r="CA45" s="1397"/>
      <c r="CB45" s="1397"/>
      <c r="CC45" s="1397">
        <v>96547</v>
      </c>
      <c r="CD45" s="1397">
        <v>0</v>
      </c>
      <c r="CE45" s="1397"/>
      <c r="CF45" s="1397">
        <v>0</v>
      </c>
      <c r="CG45" s="1397"/>
      <c r="CH45" s="1397"/>
      <c r="CI45" s="1397"/>
      <c r="CJ45" s="1397">
        <v>96547</v>
      </c>
      <c r="CK45" s="1397"/>
      <c r="CL45" s="1397">
        <v>96547</v>
      </c>
      <c r="CM45" s="1397"/>
      <c r="CN45" s="1397"/>
      <c r="CO45" s="1397"/>
      <c r="CP45" s="1397"/>
      <c r="CQ45" s="1397">
        <v>0</v>
      </c>
      <c r="CR45" s="1397"/>
      <c r="CS45" s="1397">
        <v>0</v>
      </c>
      <c r="CT45" s="1397"/>
      <c r="CU45" s="1397">
        <v>84078051</v>
      </c>
      <c r="CV45" s="1397">
        <v>83192993</v>
      </c>
      <c r="CW45" s="1397">
        <v>885058</v>
      </c>
      <c r="CX45" s="1397"/>
      <c r="CY45" s="1397">
        <v>0</v>
      </c>
      <c r="CZ45" s="1397"/>
      <c r="DA45" s="1397">
        <v>0</v>
      </c>
      <c r="DB45" s="1397"/>
      <c r="DC45" s="1397"/>
      <c r="DD45" s="1397"/>
      <c r="DE45" s="1397">
        <v>0</v>
      </c>
      <c r="DF45" s="1397"/>
      <c r="DG45" s="1397"/>
      <c r="DH45" s="1397"/>
      <c r="DI45" s="1397">
        <v>0</v>
      </c>
      <c r="DJ45" s="1397"/>
      <c r="DK45" s="1397"/>
      <c r="DL45" s="1397"/>
      <c r="DM45" s="1397"/>
      <c r="DN45" s="1397">
        <v>0</v>
      </c>
      <c r="DO45" s="1397"/>
      <c r="DP45" s="1397">
        <v>0</v>
      </c>
      <c r="DQ45" s="1397"/>
      <c r="DR45" s="1397"/>
      <c r="DS45" s="1397"/>
      <c r="DT45" s="1397">
        <v>0</v>
      </c>
      <c r="DU45" s="1397"/>
      <c r="DV45" s="1397"/>
      <c r="DW45" s="1397"/>
      <c r="DX45" s="1397"/>
      <c r="DY45" s="1397">
        <v>2663708</v>
      </c>
      <c r="DZ45" s="1397"/>
      <c r="EA45" s="1397">
        <v>0</v>
      </c>
      <c r="EB45" s="1397">
        <v>0</v>
      </c>
      <c r="EC45" s="1397"/>
      <c r="ED45" s="1397">
        <v>2635028</v>
      </c>
      <c r="EE45" s="1397">
        <v>28680</v>
      </c>
      <c r="EF45" s="1397"/>
      <c r="EG45" s="1397"/>
      <c r="EH45" s="1397">
        <v>8058726.5700000003</v>
      </c>
      <c r="EI45" s="1397">
        <v>1941598.04</v>
      </c>
      <c r="EJ45" s="1397">
        <v>5356474.88</v>
      </c>
      <c r="EK45" s="1397">
        <v>760653.65</v>
      </c>
      <c r="EL45" s="1397"/>
      <c r="EM45" s="1397">
        <v>17295891</v>
      </c>
      <c r="EN45" s="1397"/>
      <c r="EO45" s="1397"/>
      <c r="EP45" s="1397"/>
      <c r="EQ45" s="1397"/>
      <c r="ER45" s="1397"/>
      <c r="ES45" s="1397">
        <v>226707019.56999999</v>
      </c>
      <c r="ET45" s="1348"/>
    </row>
    <row r="46" spans="5:150" s="1354" customFormat="1" ht="14.4">
      <c r="F46" s="1405"/>
      <c r="G46" s="1359"/>
      <c r="H46" s="1405"/>
      <c r="I46" s="1405"/>
      <c r="J46" s="1405"/>
      <c r="K46" s="1405"/>
      <c r="L46" s="1405"/>
      <c r="M46" s="1405"/>
      <c r="N46" s="1405"/>
      <c r="O46" s="1405"/>
      <c r="P46" s="1405"/>
      <c r="Q46" s="1405"/>
      <c r="R46" s="1405"/>
      <c r="S46" s="1405"/>
      <c r="T46" s="1405"/>
      <c r="U46" s="1405"/>
      <c r="V46" s="1405"/>
      <c r="W46" s="1405"/>
      <c r="X46" s="1405"/>
      <c r="Y46" s="1405"/>
      <c r="Z46" s="1405"/>
      <c r="AA46" s="1405"/>
      <c r="AB46" s="1405"/>
      <c r="AC46" s="1405"/>
      <c r="AD46" s="1405"/>
      <c r="AE46" s="1405"/>
      <c r="AF46" s="1405"/>
      <c r="AG46" s="1405"/>
      <c r="AH46" s="1405"/>
      <c r="AI46" s="1405"/>
      <c r="AJ46" s="1405"/>
      <c r="AK46" s="1405"/>
      <c r="AL46" s="1405"/>
      <c r="AM46" s="1405"/>
      <c r="AN46" s="1405"/>
      <c r="AO46" s="1405"/>
      <c r="AP46" s="1405"/>
      <c r="AQ46" s="1405"/>
      <c r="AR46" s="1405"/>
      <c r="AS46" s="1405"/>
      <c r="AT46" s="1405"/>
      <c r="AU46" s="1405"/>
      <c r="AV46" s="1405"/>
      <c r="AW46" s="1405"/>
      <c r="AX46" s="1405"/>
      <c r="AY46" s="1405"/>
      <c r="AZ46" s="1405"/>
      <c r="BA46" s="1405"/>
      <c r="BB46" s="1405"/>
      <c r="BC46" s="1405"/>
      <c r="BD46" s="1405"/>
      <c r="BE46" s="1405"/>
      <c r="BF46" s="1405"/>
      <c r="BG46" s="1405"/>
      <c r="BH46" s="1405"/>
      <c r="BI46" s="1405"/>
      <c r="BJ46" s="1405"/>
      <c r="BK46" s="1405"/>
      <c r="BL46" s="1405"/>
      <c r="BM46" s="1405"/>
      <c r="BN46" s="1405"/>
      <c r="BO46" s="1405"/>
      <c r="BP46" s="1405"/>
      <c r="BQ46" s="1405"/>
      <c r="BR46" s="1405"/>
      <c r="BS46" s="1405"/>
      <c r="BT46" s="1405"/>
      <c r="BU46" s="1405"/>
      <c r="BV46" s="1405"/>
      <c r="BW46" s="1405"/>
      <c r="BX46" s="1405"/>
      <c r="BY46" s="1405"/>
      <c r="BZ46" s="1405"/>
      <c r="CA46" s="1405"/>
      <c r="CB46" s="1405"/>
      <c r="CC46" s="1405"/>
      <c r="CD46" s="1405"/>
      <c r="CE46" s="1405"/>
      <c r="CF46" s="1405"/>
      <c r="CG46" s="1405"/>
      <c r="CH46" s="1405"/>
      <c r="CI46" s="1405"/>
      <c r="CJ46" s="1405"/>
      <c r="CK46" s="1405"/>
      <c r="CL46" s="1405"/>
      <c r="CM46" s="1405"/>
      <c r="CN46" s="1405"/>
      <c r="CO46" s="1405"/>
      <c r="CP46" s="1405"/>
      <c r="CQ46" s="1405"/>
      <c r="CR46" s="1405"/>
      <c r="CS46" s="1405"/>
      <c r="CT46" s="1405"/>
      <c r="CU46" s="1405"/>
      <c r="CV46" s="1405"/>
      <c r="CW46" s="1405"/>
      <c r="CX46" s="1405"/>
      <c r="CY46" s="1405"/>
      <c r="CZ46" s="1405"/>
      <c r="DA46" s="1405"/>
      <c r="DB46" s="1405"/>
      <c r="DC46" s="1405"/>
      <c r="DD46" s="1405"/>
      <c r="DE46" s="1405"/>
      <c r="DF46" s="1405"/>
      <c r="DG46" s="1405"/>
      <c r="DH46" s="1405"/>
      <c r="DI46" s="1405"/>
      <c r="DJ46" s="1405"/>
      <c r="DK46" s="1405"/>
      <c r="DL46" s="1405"/>
      <c r="DM46" s="1405"/>
      <c r="DN46" s="1405"/>
      <c r="DO46" s="1405"/>
      <c r="DP46" s="1405"/>
      <c r="DQ46" s="1405"/>
      <c r="DR46" s="1405"/>
      <c r="DS46" s="1405"/>
      <c r="DT46" s="1405"/>
      <c r="DU46" s="1405"/>
      <c r="DV46" s="1405"/>
      <c r="DW46" s="1405"/>
      <c r="DX46" s="1405"/>
      <c r="DY46" s="1405"/>
      <c r="DZ46" s="1405"/>
      <c r="EA46" s="1405"/>
      <c r="EB46" s="1405"/>
      <c r="EC46" s="1405"/>
      <c r="ED46" s="1405"/>
      <c r="EE46" s="1405"/>
      <c r="EF46" s="1405"/>
      <c r="EG46" s="1405"/>
      <c r="EH46" s="1405"/>
      <c r="EI46" s="1405"/>
      <c r="EJ46" s="1405"/>
      <c r="EK46" s="1405"/>
      <c r="EL46" s="1405"/>
      <c r="EM46" s="1405"/>
      <c r="EN46" s="1405"/>
      <c r="EO46" s="1405"/>
      <c r="EP46" s="1405"/>
      <c r="EQ46" s="1405"/>
      <c r="ER46" s="1405"/>
      <c r="ES46" s="1397"/>
    </row>
    <row r="47" spans="5:150" s="1354" customFormat="1" ht="14.4">
      <c r="F47" s="1405"/>
      <c r="G47" s="1359"/>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1405"/>
      <c r="DN47" s="1405"/>
      <c r="DO47" s="1405"/>
      <c r="DP47" s="1405"/>
      <c r="DQ47" s="1405"/>
      <c r="DR47" s="1405"/>
      <c r="DS47" s="1405"/>
      <c r="DT47" s="1405"/>
      <c r="DU47" s="1405"/>
      <c r="DV47" s="1405"/>
      <c r="DW47" s="1405"/>
      <c r="DX47" s="1405"/>
      <c r="DY47" s="1405"/>
      <c r="DZ47" s="1405"/>
      <c r="EA47" s="1405"/>
      <c r="EB47" s="1405"/>
      <c r="EC47" s="1405"/>
      <c r="ED47" s="1405"/>
      <c r="EE47" s="1405"/>
      <c r="EF47" s="1405"/>
      <c r="EG47" s="1405"/>
      <c r="EH47" s="1405"/>
      <c r="EI47" s="1405"/>
      <c r="EJ47" s="1405"/>
      <c r="EK47" s="1405"/>
      <c r="EL47" s="1405"/>
      <c r="EM47" s="1405"/>
      <c r="EN47" s="1405"/>
      <c r="EO47" s="1405"/>
      <c r="EP47" s="1405"/>
      <c r="EQ47" s="1405"/>
      <c r="ER47" s="1405"/>
      <c r="ES47" s="1397"/>
    </row>
    <row r="48" spans="5:150" s="1354" customFormat="1" ht="14.4">
      <c r="E48" s="1347">
        <v>43101</v>
      </c>
      <c r="F48" s="1405"/>
      <c r="G48" s="1359">
        <v>119885</v>
      </c>
      <c r="H48" s="1405"/>
      <c r="I48" s="1405">
        <v>36071859</v>
      </c>
      <c r="J48" s="1405">
        <v>36071859</v>
      </c>
      <c r="K48" s="1405"/>
      <c r="L48" s="1405"/>
      <c r="M48" s="1405">
        <v>159564</v>
      </c>
      <c r="N48" s="1405">
        <v>159564</v>
      </c>
      <c r="O48" s="1405">
        <v>159564</v>
      </c>
      <c r="P48" s="1405"/>
      <c r="Q48" s="1405">
        <v>0</v>
      </c>
      <c r="R48" s="1405"/>
      <c r="S48" s="1405"/>
      <c r="T48" s="1405">
        <v>0</v>
      </c>
      <c r="U48" s="1405"/>
      <c r="V48" s="1405"/>
      <c r="W48" s="1405"/>
      <c r="X48" s="1405">
        <v>0</v>
      </c>
      <c r="Y48" s="1405">
        <v>0</v>
      </c>
      <c r="Z48" s="1405"/>
      <c r="AA48" s="1405"/>
      <c r="AB48" s="1405">
        <v>0</v>
      </c>
      <c r="AC48" s="1405"/>
      <c r="AD48" s="1405"/>
      <c r="AE48" s="1405"/>
      <c r="AF48" s="1405">
        <v>0</v>
      </c>
      <c r="AG48" s="1405"/>
      <c r="AH48" s="1405"/>
      <c r="AI48" s="1405"/>
      <c r="AJ48" s="1405"/>
      <c r="AK48" s="1405">
        <v>0</v>
      </c>
      <c r="AL48" s="1405"/>
      <c r="AM48" s="1405"/>
      <c r="AN48" s="1405"/>
      <c r="AO48" s="1405">
        <v>1203612</v>
      </c>
      <c r="AP48" s="1405">
        <v>537674</v>
      </c>
      <c r="AQ48" s="1405">
        <v>665938</v>
      </c>
      <c r="AR48" s="1405">
        <v>665938</v>
      </c>
      <c r="AS48" s="1405">
        <v>0</v>
      </c>
      <c r="AT48" s="1405"/>
      <c r="AU48" s="1405"/>
      <c r="AV48" s="1405"/>
      <c r="AW48" s="1405"/>
      <c r="AX48" s="1405"/>
      <c r="AY48" s="1405">
        <v>57549595</v>
      </c>
      <c r="AZ48" s="1405">
        <v>0</v>
      </c>
      <c r="BA48" s="1405"/>
      <c r="BB48" s="1405"/>
      <c r="BC48" s="1405"/>
      <c r="BD48" s="1405">
        <v>57549595</v>
      </c>
      <c r="BE48" s="1405">
        <v>0</v>
      </c>
      <c r="BF48" s="1405"/>
      <c r="BG48" s="1405"/>
      <c r="BH48" s="1405"/>
      <c r="BI48" s="1405"/>
      <c r="BJ48" s="1405"/>
      <c r="BK48" s="1405"/>
      <c r="BL48" s="1405">
        <v>0</v>
      </c>
      <c r="BM48" s="1405">
        <v>0</v>
      </c>
      <c r="BN48" s="1405"/>
      <c r="BO48" s="1405"/>
      <c r="BP48" s="1405"/>
      <c r="BQ48" s="1405"/>
      <c r="BR48" s="1405"/>
      <c r="BS48" s="1405"/>
      <c r="BT48" s="1405">
        <v>0</v>
      </c>
      <c r="BU48" s="1405">
        <v>0</v>
      </c>
      <c r="BV48" s="1405"/>
      <c r="BW48" s="1405"/>
      <c r="BX48" s="1405"/>
      <c r="BY48" s="1405"/>
      <c r="BZ48" s="1405"/>
      <c r="CA48" s="1405"/>
      <c r="CB48" s="1405"/>
      <c r="CC48" s="1405">
        <v>93032</v>
      </c>
      <c r="CD48" s="1405">
        <v>0</v>
      </c>
      <c r="CE48" s="1405"/>
      <c r="CF48" s="1405">
        <v>0</v>
      </c>
      <c r="CG48" s="1405"/>
      <c r="CH48" s="1405"/>
      <c r="CI48" s="1405"/>
      <c r="CJ48" s="1405">
        <v>93032</v>
      </c>
      <c r="CK48" s="1405"/>
      <c r="CL48" s="1405">
        <v>93032</v>
      </c>
      <c r="CM48" s="1405"/>
      <c r="CN48" s="1405"/>
      <c r="CO48" s="1405"/>
      <c r="CP48" s="1405"/>
      <c r="CQ48" s="1405">
        <v>0</v>
      </c>
      <c r="CR48" s="1405"/>
      <c r="CS48" s="1405">
        <v>0</v>
      </c>
      <c r="CT48" s="1405"/>
      <c r="CU48" s="1405">
        <v>85046500</v>
      </c>
      <c r="CV48" s="1405">
        <v>84118118</v>
      </c>
      <c r="CW48" s="1405">
        <v>928382</v>
      </c>
      <c r="CX48" s="1405"/>
      <c r="CY48" s="1405">
        <v>0</v>
      </c>
      <c r="CZ48" s="1405"/>
      <c r="DA48" s="1405">
        <v>0</v>
      </c>
      <c r="DB48" s="1405"/>
      <c r="DC48" s="1405"/>
      <c r="DD48" s="1405"/>
      <c r="DE48" s="1405">
        <v>0</v>
      </c>
      <c r="DF48" s="1405"/>
      <c r="DG48" s="1405"/>
      <c r="DH48" s="1405"/>
      <c r="DI48" s="1405">
        <v>0</v>
      </c>
      <c r="DJ48" s="1405"/>
      <c r="DK48" s="1405"/>
      <c r="DL48" s="1405"/>
      <c r="DM48" s="1405"/>
      <c r="DN48" s="1405">
        <v>0</v>
      </c>
      <c r="DO48" s="1405"/>
      <c r="DP48" s="1405">
        <v>0</v>
      </c>
      <c r="DQ48" s="1405"/>
      <c r="DR48" s="1405"/>
      <c r="DS48" s="1405"/>
      <c r="DT48" s="1405">
        <v>0</v>
      </c>
      <c r="DU48" s="1405"/>
      <c r="DV48" s="1405"/>
      <c r="DW48" s="1405"/>
      <c r="DX48" s="1405"/>
      <c r="DY48" s="1405">
        <v>2133606</v>
      </c>
      <c r="DZ48" s="1405"/>
      <c r="EA48" s="1405">
        <v>0</v>
      </c>
      <c r="EB48" s="1405">
        <v>0</v>
      </c>
      <c r="EC48" s="1405"/>
      <c r="ED48" s="1405">
        <v>2103781</v>
      </c>
      <c r="EE48" s="1405">
        <v>29825</v>
      </c>
      <c r="EF48" s="1405"/>
      <c r="EG48" s="1405"/>
      <c r="EH48" s="1405">
        <v>7943610.6099999994</v>
      </c>
      <c r="EI48" s="1405">
        <v>1938204.3</v>
      </c>
      <c r="EJ48" s="1405">
        <v>5266096.55</v>
      </c>
      <c r="EK48" s="1405">
        <v>739309.76</v>
      </c>
      <c r="EL48" s="1405"/>
      <c r="EM48" s="1405">
        <v>15052331</v>
      </c>
      <c r="EN48" s="1405"/>
      <c r="EO48" s="1405"/>
      <c r="EP48" s="1405"/>
      <c r="EQ48" s="1405"/>
      <c r="ER48" s="1405"/>
      <c r="ES48" s="1397">
        <v>205373594.61000001</v>
      </c>
    </row>
    <row r="49" spans="5:150" s="1354" customFormat="1" ht="14.4">
      <c r="E49" s="1347">
        <v>43132</v>
      </c>
      <c r="F49" s="1405"/>
      <c r="G49" s="1359">
        <v>105263</v>
      </c>
      <c r="H49" s="1405"/>
      <c r="I49" s="1405">
        <v>47099878</v>
      </c>
      <c r="J49" s="1405">
        <v>47099878</v>
      </c>
      <c r="K49" s="1405"/>
      <c r="L49" s="1405"/>
      <c r="M49" s="1405">
        <v>203571</v>
      </c>
      <c r="N49" s="1405">
        <v>203571</v>
      </c>
      <c r="O49" s="1405">
        <v>203571</v>
      </c>
      <c r="P49" s="1405"/>
      <c r="Q49" s="1405">
        <v>0</v>
      </c>
      <c r="R49" s="1405"/>
      <c r="S49" s="1405"/>
      <c r="T49" s="1405">
        <v>0</v>
      </c>
      <c r="U49" s="1405"/>
      <c r="V49" s="1405"/>
      <c r="W49" s="1405"/>
      <c r="X49" s="1405">
        <v>0</v>
      </c>
      <c r="Y49" s="1405">
        <v>0</v>
      </c>
      <c r="Z49" s="1405"/>
      <c r="AA49" s="1405"/>
      <c r="AB49" s="1405">
        <v>0</v>
      </c>
      <c r="AC49" s="1405"/>
      <c r="AD49" s="1405"/>
      <c r="AE49" s="1405"/>
      <c r="AF49" s="1405">
        <v>0</v>
      </c>
      <c r="AG49" s="1405"/>
      <c r="AH49" s="1405"/>
      <c r="AI49" s="1405"/>
      <c r="AJ49" s="1405"/>
      <c r="AK49" s="1405">
        <v>0</v>
      </c>
      <c r="AL49" s="1405"/>
      <c r="AM49" s="1405"/>
      <c r="AN49" s="1405"/>
      <c r="AO49" s="1405">
        <v>1538712</v>
      </c>
      <c r="AP49" s="1405">
        <v>1043180</v>
      </c>
      <c r="AQ49" s="1405">
        <v>495532</v>
      </c>
      <c r="AR49" s="1405">
        <v>495532</v>
      </c>
      <c r="AS49" s="1405">
        <v>0</v>
      </c>
      <c r="AT49" s="1405"/>
      <c r="AU49" s="1405"/>
      <c r="AV49" s="1405"/>
      <c r="AW49" s="1405"/>
      <c r="AX49" s="1405"/>
      <c r="AY49" s="1405">
        <v>57549595</v>
      </c>
      <c r="AZ49" s="1405">
        <v>0</v>
      </c>
      <c r="BA49" s="1405"/>
      <c r="BB49" s="1405"/>
      <c r="BC49" s="1405"/>
      <c r="BD49" s="1405">
        <v>57549595</v>
      </c>
      <c r="BE49" s="1405">
        <v>0</v>
      </c>
      <c r="BF49" s="1405"/>
      <c r="BG49" s="1405"/>
      <c r="BH49" s="1405"/>
      <c r="BI49" s="1405"/>
      <c r="BJ49" s="1405"/>
      <c r="BK49" s="1405"/>
      <c r="BL49" s="1405">
        <v>0</v>
      </c>
      <c r="BM49" s="1405">
        <v>0</v>
      </c>
      <c r="BN49" s="1405"/>
      <c r="BO49" s="1405"/>
      <c r="BP49" s="1405"/>
      <c r="BQ49" s="1405"/>
      <c r="BR49" s="1405"/>
      <c r="BS49" s="1405"/>
      <c r="BT49" s="1405">
        <v>0</v>
      </c>
      <c r="BU49" s="1405">
        <v>0</v>
      </c>
      <c r="BV49" s="1405"/>
      <c r="BW49" s="1405"/>
      <c r="BX49" s="1405"/>
      <c r="BY49" s="1405"/>
      <c r="BZ49" s="1405"/>
      <c r="CA49" s="1405"/>
      <c r="CB49" s="1405"/>
      <c r="CC49" s="1405">
        <v>88393</v>
      </c>
      <c r="CD49" s="1405">
        <v>0</v>
      </c>
      <c r="CE49" s="1405"/>
      <c r="CF49" s="1405">
        <v>0</v>
      </c>
      <c r="CG49" s="1405"/>
      <c r="CH49" s="1405"/>
      <c r="CI49" s="1405"/>
      <c r="CJ49" s="1405">
        <v>88393</v>
      </c>
      <c r="CK49" s="1405"/>
      <c r="CL49" s="1405">
        <v>88393</v>
      </c>
      <c r="CM49" s="1405"/>
      <c r="CN49" s="1405"/>
      <c r="CO49" s="1405"/>
      <c r="CP49" s="1405"/>
      <c r="CQ49" s="1405">
        <v>0</v>
      </c>
      <c r="CR49" s="1405"/>
      <c r="CS49" s="1405">
        <v>0</v>
      </c>
      <c r="CT49" s="1405"/>
      <c r="CU49" s="1405">
        <v>87121847</v>
      </c>
      <c r="CV49" s="1405">
        <v>86125485</v>
      </c>
      <c r="CW49" s="1405">
        <v>996362</v>
      </c>
      <c r="CX49" s="1405"/>
      <c r="CY49" s="1405">
        <v>0</v>
      </c>
      <c r="CZ49" s="1405"/>
      <c r="DA49" s="1405">
        <v>0</v>
      </c>
      <c r="DB49" s="1405"/>
      <c r="DC49" s="1405"/>
      <c r="DD49" s="1405"/>
      <c r="DE49" s="1405">
        <v>0</v>
      </c>
      <c r="DF49" s="1405"/>
      <c r="DG49" s="1405"/>
      <c r="DH49" s="1405"/>
      <c r="DI49" s="1405">
        <v>0</v>
      </c>
      <c r="DJ49" s="1405"/>
      <c r="DK49" s="1405"/>
      <c r="DL49" s="1405"/>
      <c r="DM49" s="1405"/>
      <c r="DN49" s="1405">
        <v>0</v>
      </c>
      <c r="DO49" s="1405"/>
      <c r="DP49" s="1405">
        <v>0</v>
      </c>
      <c r="DQ49" s="1405"/>
      <c r="DR49" s="1405"/>
      <c r="DS49" s="1405"/>
      <c r="DT49" s="1405">
        <v>0</v>
      </c>
      <c r="DU49" s="1405"/>
      <c r="DV49" s="1405"/>
      <c r="DW49" s="1405"/>
      <c r="DX49" s="1405"/>
      <c r="DY49" s="1405">
        <v>2145963</v>
      </c>
      <c r="DZ49" s="1405"/>
      <c r="EA49" s="1405">
        <v>0</v>
      </c>
      <c r="EB49" s="1405">
        <v>0</v>
      </c>
      <c r="EC49" s="1405"/>
      <c r="ED49" s="1405">
        <v>2116618</v>
      </c>
      <c r="EE49" s="1405">
        <v>29345</v>
      </c>
      <c r="EF49" s="1405"/>
      <c r="EG49" s="1405"/>
      <c r="EH49" s="1405">
        <v>7952706.9199999999</v>
      </c>
      <c r="EI49" s="1405">
        <v>1934810.45</v>
      </c>
      <c r="EJ49" s="1405">
        <v>5299930.5999999996</v>
      </c>
      <c r="EK49" s="1405">
        <v>717965.87</v>
      </c>
      <c r="EL49" s="1405"/>
      <c r="EM49" s="1405">
        <v>14339425</v>
      </c>
      <c r="EN49" s="1405"/>
      <c r="EO49" s="1405"/>
      <c r="EP49" s="1405"/>
      <c r="EQ49" s="1405"/>
      <c r="ER49" s="1405"/>
      <c r="ES49" s="1397">
        <v>218145353.91999999</v>
      </c>
    </row>
    <row r="50" spans="5:150" s="1354" customFormat="1" ht="14.4">
      <c r="E50" s="1347">
        <v>43160</v>
      </c>
      <c r="F50" s="1405"/>
      <c r="G50" s="1359">
        <v>413365</v>
      </c>
      <c r="H50" s="1405"/>
      <c r="I50" s="1405">
        <v>42479964</v>
      </c>
      <c r="J50" s="1405">
        <v>42479964</v>
      </c>
      <c r="K50" s="1405"/>
      <c r="L50" s="1405"/>
      <c r="M50" s="1405">
        <v>58583</v>
      </c>
      <c r="N50" s="1405">
        <v>58583</v>
      </c>
      <c r="O50" s="1405">
        <v>58583</v>
      </c>
      <c r="P50" s="1405"/>
      <c r="Q50" s="1405">
        <v>0</v>
      </c>
      <c r="R50" s="1405"/>
      <c r="S50" s="1405"/>
      <c r="T50" s="1405">
        <v>0</v>
      </c>
      <c r="U50" s="1405"/>
      <c r="V50" s="1405"/>
      <c r="W50" s="1405"/>
      <c r="X50" s="1405">
        <v>0</v>
      </c>
      <c r="Y50" s="1405">
        <v>0</v>
      </c>
      <c r="Z50" s="1405"/>
      <c r="AA50" s="1405"/>
      <c r="AB50" s="1405">
        <v>0</v>
      </c>
      <c r="AC50" s="1405"/>
      <c r="AD50" s="1405"/>
      <c r="AE50" s="1405"/>
      <c r="AF50" s="1405">
        <v>0</v>
      </c>
      <c r="AG50" s="1405"/>
      <c r="AH50" s="1405"/>
      <c r="AI50" s="1405"/>
      <c r="AJ50" s="1405"/>
      <c r="AK50" s="1405">
        <v>0</v>
      </c>
      <c r="AL50" s="1405"/>
      <c r="AM50" s="1405"/>
      <c r="AN50" s="1405"/>
      <c r="AO50" s="1405">
        <v>1466575</v>
      </c>
      <c r="AP50" s="1405">
        <v>844717</v>
      </c>
      <c r="AQ50" s="1405">
        <v>621858</v>
      </c>
      <c r="AR50" s="1405">
        <v>621858</v>
      </c>
      <c r="AS50" s="1405">
        <v>0</v>
      </c>
      <c r="AT50" s="1405"/>
      <c r="AU50" s="1405"/>
      <c r="AV50" s="1405"/>
      <c r="AW50" s="1405"/>
      <c r="AX50" s="1405"/>
      <c r="AY50" s="1405">
        <v>53053697</v>
      </c>
      <c r="AZ50" s="1405">
        <v>0</v>
      </c>
      <c r="BA50" s="1405"/>
      <c r="BB50" s="1405"/>
      <c r="BC50" s="1405"/>
      <c r="BD50" s="1405">
        <v>53053697</v>
      </c>
      <c r="BE50" s="1405">
        <v>0</v>
      </c>
      <c r="BF50" s="1405"/>
      <c r="BG50" s="1405"/>
      <c r="BH50" s="1405"/>
      <c r="BI50" s="1405"/>
      <c r="BJ50" s="1405"/>
      <c r="BK50" s="1405"/>
      <c r="BL50" s="1405">
        <v>0</v>
      </c>
      <c r="BM50" s="1405">
        <v>0</v>
      </c>
      <c r="BN50" s="1405"/>
      <c r="BO50" s="1405"/>
      <c r="BP50" s="1405"/>
      <c r="BQ50" s="1405"/>
      <c r="BR50" s="1405"/>
      <c r="BS50" s="1405"/>
      <c r="BT50" s="1405">
        <v>0</v>
      </c>
      <c r="BU50" s="1405">
        <v>0</v>
      </c>
      <c r="BV50" s="1405"/>
      <c r="BW50" s="1405"/>
      <c r="BX50" s="1405"/>
      <c r="BY50" s="1405"/>
      <c r="BZ50" s="1405"/>
      <c r="CA50" s="1405"/>
      <c r="CB50" s="1405"/>
      <c r="CC50" s="1405">
        <v>79466</v>
      </c>
      <c r="CD50" s="1405">
        <v>0</v>
      </c>
      <c r="CE50" s="1405"/>
      <c r="CF50" s="1405">
        <v>0</v>
      </c>
      <c r="CG50" s="1405"/>
      <c r="CH50" s="1405"/>
      <c r="CI50" s="1405"/>
      <c r="CJ50" s="1405">
        <v>79466</v>
      </c>
      <c r="CK50" s="1405"/>
      <c r="CL50" s="1405">
        <v>79466</v>
      </c>
      <c r="CM50" s="1405"/>
      <c r="CN50" s="1405"/>
      <c r="CO50" s="1405"/>
      <c r="CP50" s="1405"/>
      <c r="CQ50" s="1405">
        <v>5925000</v>
      </c>
      <c r="CR50" s="1405"/>
      <c r="CS50" s="1405">
        <v>5925000</v>
      </c>
      <c r="CT50" s="1405"/>
      <c r="CU50" s="1405">
        <v>89855403</v>
      </c>
      <c r="CV50" s="1405">
        <v>88626122</v>
      </c>
      <c r="CW50" s="1405">
        <v>1229281</v>
      </c>
      <c r="CX50" s="1405"/>
      <c r="CY50" s="1405">
        <v>0</v>
      </c>
      <c r="CZ50" s="1405"/>
      <c r="DA50" s="1405">
        <v>0</v>
      </c>
      <c r="DB50" s="1405"/>
      <c r="DC50" s="1405"/>
      <c r="DD50" s="1405"/>
      <c r="DE50" s="1405">
        <v>0</v>
      </c>
      <c r="DF50" s="1405"/>
      <c r="DG50" s="1405"/>
      <c r="DH50" s="1405"/>
      <c r="DI50" s="1405">
        <v>0</v>
      </c>
      <c r="DJ50" s="1405"/>
      <c r="DK50" s="1405"/>
      <c r="DL50" s="1405"/>
      <c r="DM50" s="1405"/>
      <c r="DN50" s="1405">
        <v>0</v>
      </c>
      <c r="DO50" s="1405"/>
      <c r="DP50" s="1405">
        <v>0</v>
      </c>
      <c r="DQ50" s="1405"/>
      <c r="DR50" s="1405"/>
      <c r="DS50" s="1405"/>
      <c r="DT50" s="1405">
        <v>0</v>
      </c>
      <c r="DU50" s="1405"/>
      <c r="DV50" s="1405"/>
      <c r="DW50" s="1405"/>
      <c r="DX50" s="1405"/>
      <c r="DY50" s="1405">
        <v>2153833</v>
      </c>
      <c r="DZ50" s="1405"/>
      <c r="EA50" s="1405">
        <v>0</v>
      </c>
      <c r="EB50" s="1405">
        <v>0</v>
      </c>
      <c r="EC50" s="1405"/>
      <c r="ED50" s="1405">
        <v>2124238</v>
      </c>
      <c r="EE50" s="1405">
        <v>29595</v>
      </c>
      <c r="EF50" s="1405"/>
      <c r="EG50" s="1405"/>
      <c r="EH50" s="1405">
        <v>7843188.4799999995</v>
      </c>
      <c r="EI50" s="1405">
        <v>1931416.61</v>
      </c>
      <c r="EJ50" s="1405">
        <v>5214425.3599999994</v>
      </c>
      <c r="EK50" s="1405">
        <v>697346.51</v>
      </c>
      <c r="EL50" s="1405"/>
      <c r="EM50" s="1405">
        <v>15041871</v>
      </c>
      <c r="EN50" s="1405"/>
      <c r="EO50" s="1405"/>
      <c r="EP50" s="1405"/>
      <c r="EQ50" s="1405"/>
      <c r="ER50" s="1405"/>
      <c r="ES50" s="1397">
        <v>218370945.47999999</v>
      </c>
    </row>
    <row r="51" spans="5:150" s="1354" customFormat="1" ht="14.4">
      <c r="E51" s="1347">
        <v>43191</v>
      </c>
      <c r="F51" s="1405"/>
      <c r="G51" s="1359">
        <v>210523</v>
      </c>
      <c r="H51" s="1405"/>
      <c r="I51" s="1405">
        <v>29268366</v>
      </c>
      <c r="J51" s="1405">
        <v>29268366</v>
      </c>
      <c r="K51" s="1405"/>
      <c r="L51" s="1405"/>
      <c r="M51" s="1405">
        <v>113559</v>
      </c>
      <c r="N51" s="1405">
        <v>113559</v>
      </c>
      <c r="O51" s="1405">
        <v>113559</v>
      </c>
      <c r="P51" s="1405"/>
      <c r="Q51" s="1405">
        <v>0</v>
      </c>
      <c r="R51" s="1405"/>
      <c r="S51" s="1405"/>
      <c r="T51" s="1405">
        <v>0</v>
      </c>
      <c r="U51" s="1405"/>
      <c r="V51" s="1405"/>
      <c r="W51" s="1405"/>
      <c r="X51" s="1405">
        <v>0</v>
      </c>
      <c r="Y51" s="1405">
        <v>0</v>
      </c>
      <c r="Z51" s="1405"/>
      <c r="AA51" s="1405"/>
      <c r="AB51" s="1405">
        <v>0</v>
      </c>
      <c r="AC51" s="1405"/>
      <c r="AD51" s="1405"/>
      <c r="AE51" s="1405"/>
      <c r="AF51" s="1405">
        <v>0</v>
      </c>
      <c r="AG51" s="1405"/>
      <c r="AH51" s="1405"/>
      <c r="AI51" s="1405"/>
      <c r="AJ51" s="1405"/>
      <c r="AK51" s="1405">
        <v>0</v>
      </c>
      <c r="AL51" s="1405"/>
      <c r="AM51" s="1405"/>
      <c r="AN51" s="1405"/>
      <c r="AO51" s="1405">
        <v>1291101</v>
      </c>
      <c r="AP51" s="1405">
        <v>894835</v>
      </c>
      <c r="AQ51" s="1405">
        <v>396266</v>
      </c>
      <c r="AR51" s="1405">
        <v>396266</v>
      </c>
      <c r="AS51" s="1405">
        <v>0</v>
      </c>
      <c r="AT51" s="1405"/>
      <c r="AU51" s="1405"/>
      <c r="AV51" s="1405"/>
      <c r="AW51" s="1405"/>
      <c r="AX51" s="1405"/>
      <c r="AY51" s="1405">
        <v>54396477</v>
      </c>
      <c r="AZ51" s="1405">
        <v>0</v>
      </c>
      <c r="BA51" s="1405"/>
      <c r="BB51" s="1405"/>
      <c r="BC51" s="1405"/>
      <c r="BD51" s="1405">
        <v>54396477</v>
      </c>
      <c r="BE51" s="1405">
        <v>0</v>
      </c>
      <c r="BF51" s="1405"/>
      <c r="BG51" s="1405"/>
      <c r="BH51" s="1405"/>
      <c r="BI51" s="1405"/>
      <c r="BJ51" s="1405"/>
      <c r="BK51" s="1405"/>
      <c r="BL51" s="1405">
        <v>0</v>
      </c>
      <c r="BM51" s="1405">
        <v>0</v>
      </c>
      <c r="BN51" s="1405"/>
      <c r="BO51" s="1405"/>
      <c r="BP51" s="1405"/>
      <c r="BQ51" s="1405"/>
      <c r="BR51" s="1405"/>
      <c r="BS51" s="1405"/>
      <c r="BT51" s="1405">
        <v>0</v>
      </c>
      <c r="BU51" s="1405">
        <v>0</v>
      </c>
      <c r="BV51" s="1405"/>
      <c r="BW51" s="1405"/>
      <c r="BX51" s="1405"/>
      <c r="BY51" s="1405"/>
      <c r="BZ51" s="1405"/>
      <c r="CA51" s="1405"/>
      <c r="CB51" s="1405"/>
      <c r="CC51" s="1405">
        <v>80247</v>
      </c>
      <c r="CD51" s="1405">
        <v>0</v>
      </c>
      <c r="CE51" s="1405"/>
      <c r="CF51" s="1405">
        <v>0</v>
      </c>
      <c r="CG51" s="1405"/>
      <c r="CH51" s="1405"/>
      <c r="CI51" s="1405"/>
      <c r="CJ51" s="1405">
        <v>80247</v>
      </c>
      <c r="CK51" s="1405"/>
      <c r="CL51" s="1405">
        <v>80247</v>
      </c>
      <c r="CM51" s="1405"/>
      <c r="CN51" s="1405"/>
      <c r="CO51" s="1405"/>
      <c r="CP51" s="1405"/>
      <c r="CQ51" s="1405">
        <v>8925000</v>
      </c>
      <c r="CR51" s="1405"/>
      <c r="CS51" s="1405">
        <v>8925000</v>
      </c>
      <c r="CT51" s="1405"/>
      <c r="CU51" s="1405">
        <v>93162858</v>
      </c>
      <c r="CV51" s="1405">
        <v>92019626</v>
      </c>
      <c r="CW51" s="1405">
        <v>1143232</v>
      </c>
      <c r="CX51" s="1405"/>
      <c r="CY51" s="1405">
        <v>0</v>
      </c>
      <c r="CZ51" s="1405"/>
      <c r="DA51" s="1405">
        <v>0</v>
      </c>
      <c r="DB51" s="1405"/>
      <c r="DC51" s="1405"/>
      <c r="DD51" s="1405"/>
      <c r="DE51" s="1405">
        <v>0</v>
      </c>
      <c r="DF51" s="1405"/>
      <c r="DG51" s="1405"/>
      <c r="DH51" s="1405"/>
      <c r="DI51" s="1405">
        <v>0</v>
      </c>
      <c r="DJ51" s="1405"/>
      <c r="DK51" s="1405"/>
      <c r="DL51" s="1405"/>
      <c r="DM51" s="1405"/>
      <c r="DN51" s="1405">
        <v>0</v>
      </c>
      <c r="DO51" s="1405"/>
      <c r="DP51" s="1405">
        <v>0</v>
      </c>
      <c r="DQ51" s="1405"/>
      <c r="DR51" s="1405"/>
      <c r="DS51" s="1405"/>
      <c r="DT51" s="1405">
        <v>0</v>
      </c>
      <c r="DU51" s="1405"/>
      <c r="DV51" s="1405"/>
      <c r="DW51" s="1405"/>
      <c r="DX51" s="1405"/>
      <c r="DY51" s="1405">
        <v>2667951</v>
      </c>
      <c r="DZ51" s="1405"/>
      <c r="EA51" s="1405">
        <v>0</v>
      </c>
      <c r="EB51" s="1405">
        <v>0</v>
      </c>
      <c r="EC51" s="1405"/>
      <c r="ED51" s="1405">
        <v>2638829</v>
      </c>
      <c r="EE51" s="1405">
        <v>29122</v>
      </c>
      <c r="EF51" s="1405"/>
      <c r="EG51" s="1405"/>
      <c r="EH51" s="1405">
        <v>7801882</v>
      </c>
      <c r="EI51" s="1405">
        <v>1928022.76</v>
      </c>
      <c r="EJ51" s="1405">
        <v>5118054.51</v>
      </c>
      <c r="EK51" s="1405">
        <v>755804.73</v>
      </c>
      <c r="EL51" s="1405"/>
      <c r="EM51" s="1405">
        <v>14897961</v>
      </c>
      <c r="EN51" s="1405"/>
      <c r="EO51" s="1405"/>
      <c r="EP51" s="1405"/>
      <c r="EQ51" s="1405"/>
      <c r="ER51" s="1405"/>
      <c r="ES51" s="1397">
        <v>212815925</v>
      </c>
    </row>
    <row r="52" spans="5:150" s="1354" customFormat="1" ht="14.4">
      <c r="E52" s="1347">
        <v>43221</v>
      </c>
      <c r="F52" s="1397"/>
      <c r="G52" s="1348">
        <v>293609</v>
      </c>
      <c r="H52" s="1397"/>
      <c r="I52" s="1397">
        <v>34263405</v>
      </c>
      <c r="J52" s="1397">
        <v>34263405</v>
      </c>
      <c r="K52" s="1397"/>
      <c r="L52" s="1397"/>
      <c r="M52" s="1397">
        <v>34824</v>
      </c>
      <c r="N52" s="1397">
        <v>34824</v>
      </c>
      <c r="O52" s="1397">
        <v>34824</v>
      </c>
      <c r="P52" s="1397"/>
      <c r="Q52" s="1397">
        <v>0</v>
      </c>
      <c r="R52" s="1397"/>
      <c r="S52" s="1397"/>
      <c r="T52" s="1397">
        <v>0</v>
      </c>
      <c r="U52" s="1397"/>
      <c r="V52" s="1397"/>
      <c r="W52" s="1397"/>
      <c r="X52" s="1397">
        <v>0</v>
      </c>
      <c r="Y52" s="1397">
        <v>0</v>
      </c>
      <c r="Z52" s="1397"/>
      <c r="AA52" s="1397"/>
      <c r="AB52" s="1397">
        <v>0</v>
      </c>
      <c r="AC52" s="1397"/>
      <c r="AD52" s="1397"/>
      <c r="AE52" s="1397"/>
      <c r="AF52" s="1397">
        <v>0</v>
      </c>
      <c r="AG52" s="1397"/>
      <c r="AH52" s="1397"/>
      <c r="AI52" s="1397"/>
      <c r="AJ52" s="1397"/>
      <c r="AK52" s="1397">
        <v>0</v>
      </c>
      <c r="AL52" s="1397"/>
      <c r="AM52" s="1397"/>
      <c r="AN52" s="1397"/>
      <c r="AO52" s="1397">
        <v>1700970</v>
      </c>
      <c r="AP52" s="1397">
        <v>1286689</v>
      </c>
      <c r="AQ52" s="1397">
        <v>414281</v>
      </c>
      <c r="AR52" s="1397">
        <v>414281</v>
      </c>
      <c r="AS52" s="1397">
        <v>0</v>
      </c>
      <c r="AT52" s="1397"/>
      <c r="AU52" s="1397"/>
      <c r="AV52" s="1397"/>
      <c r="AW52" s="1397"/>
      <c r="AX52" s="1397"/>
      <c r="AY52" s="1397">
        <v>56328835</v>
      </c>
      <c r="AZ52" s="1397">
        <v>0</v>
      </c>
      <c r="BA52" s="1397"/>
      <c r="BB52" s="1397"/>
      <c r="BC52" s="1397"/>
      <c r="BD52" s="1397">
        <v>56328835</v>
      </c>
      <c r="BE52" s="1397">
        <v>0</v>
      </c>
      <c r="BF52" s="1397"/>
      <c r="BG52" s="1397"/>
      <c r="BH52" s="1397"/>
      <c r="BI52" s="1397"/>
      <c r="BJ52" s="1397"/>
      <c r="BK52" s="1397"/>
      <c r="BL52" s="1397">
        <v>0</v>
      </c>
      <c r="BM52" s="1397">
        <v>0</v>
      </c>
      <c r="BN52" s="1397"/>
      <c r="BO52" s="1397"/>
      <c r="BP52" s="1397"/>
      <c r="BQ52" s="1397"/>
      <c r="BR52" s="1397"/>
      <c r="BS52" s="1397"/>
      <c r="BT52" s="1397">
        <v>0</v>
      </c>
      <c r="BU52" s="1397">
        <v>0</v>
      </c>
      <c r="BV52" s="1397"/>
      <c r="BW52" s="1397"/>
      <c r="BX52" s="1397"/>
      <c r="BY52" s="1397"/>
      <c r="BZ52" s="1397"/>
      <c r="CA52" s="1397"/>
      <c r="CB52" s="1397"/>
      <c r="CC52" s="1397">
        <v>75675</v>
      </c>
      <c r="CD52" s="1397">
        <v>0</v>
      </c>
      <c r="CE52" s="1397"/>
      <c r="CF52" s="1397">
        <v>0</v>
      </c>
      <c r="CG52" s="1397"/>
      <c r="CH52" s="1397"/>
      <c r="CI52" s="1397"/>
      <c r="CJ52" s="1397">
        <v>75675</v>
      </c>
      <c r="CK52" s="1397"/>
      <c r="CL52" s="1397">
        <v>75675</v>
      </c>
      <c r="CM52" s="1397"/>
      <c r="CN52" s="1397"/>
      <c r="CO52" s="1397"/>
      <c r="CP52" s="1397"/>
      <c r="CQ52" s="1397">
        <v>7000000</v>
      </c>
      <c r="CR52" s="1397"/>
      <c r="CS52" s="1397">
        <v>7000000</v>
      </c>
      <c r="CT52" s="1397"/>
      <c r="CU52" s="1397">
        <v>94389599</v>
      </c>
      <c r="CV52" s="1397">
        <v>93809353</v>
      </c>
      <c r="CW52" s="1397">
        <v>580246</v>
      </c>
      <c r="CX52" s="1397"/>
      <c r="CY52" s="1397">
        <v>0</v>
      </c>
      <c r="CZ52" s="1397"/>
      <c r="DA52" s="1397">
        <v>0</v>
      </c>
      <c r="DB52" s="1397"/>
      <c r="DC52" s="1397"/>
      <c r="DD52" s="1397"/>
      <c r="DE52" s="1397">
        <v>0</v>
      </c>
      <c r="DF52" s="1397"/>
      <c r="DG52" s="1397"/>
      <c r="DH52" s="1397"/>
      <c r="DI52" s="1397">
        <v>0</v>
      </c>
      <c r="DJ52" s="1397"/>
      <c r="DK52" s="1397"/>
      <c r="DL52" s="1397"/>
      <c r="DM52" s="1397"/>
      <c r="DN52" s="1397">
        <v>0</v>
      </c>
      <c r="DO52" s="1397"/>
      <c r="DP52" s="1397">
        <v>0</v>
      </c>
      <c r="DQ52" s="1397"/>
      <c r="DR52" s="1397"/>
      <c r="DS52" s="1397"/>
      <c r="DT52" s="1397">
        <v>0</v>
      </c>
      <c r="DU52" s="1397"/>
      <c r="DV52" s="1397"/>
      <c r="DW52" s="1397"/>
      <c r="DX52" s="1397"/>
      <c r="DY52" s="1397">
        <v>2911998</v>
      </c>
      <c r="DZ52" s="1397"/>
      <c r="EA52" s="1397">
        <v>0</v>
      </c>
      <c r="EB52" s="1397">
        <v>0</v>
      </c>
      <c r="EC52" s="1397"/>
      <c r="ED52" s="1397">
        <v>2883990</v>
      </c>
      <c r="EE52" s="1397">
        <v>28008</v>
      </c>
      <c r="EF52" s="1397"/>
      <c r="EG52" s="1397"/>
      <c r="EH52" s="1397">
        <v>7800239.6799999997</v>
      </c>
      <c r="EI52" s="1397">
        <v>2056267.2</v>
      </c>
      <c r="EJ52" s="1397">
        <v>5008568.26</v>
      </c>
      <c r="EK52" s="1397">
        <v>735404.22</v>
      </c>
      <c r="EL52" s="1397"/>
      <c r="EM52" s="1397">
        <v>17374842</v>
      </c>
      <c r="EN52" s="1397"/>
      <c r="EO52" s="1397"/>
      <c r="EP52" s="1397"/>
      <c r="EQ52" s="1397"/>
      <c r="ER52" s="1397"/>
      <c r="ES52" s="1397">
        <v>222173996.68000001</v>
      </c>
    </row>
    <row r="53" spans="5:150" s="1354" customFormat="1" ht="14.4">
      <c r="E53" s="1347">
        <v>43252</v>
      </c>
      <c r="F53" s="1405"/>
      <c r="G53" s="1359">
        <v>297348</v>
      </c>
      <c r="H53" s="1405"/>
      <c r="I53" s="1405">
        <v>40359963</v>
      </c>
      <c r="J53" s="1405">
        <v>40359963</v>
      </c>
      <c r="K53" s="1405"/>
      <c r="L53" s="1405"/>
      <c r="M53" s="1405">
        <v>104499</v>
      </c>
      <c r="N53" s="1405">
        <v>104499</v>
      </c>
      <c r="O53" s="1405">
        <v>104499</v>
      </c>
      <c r="P53" s="1405"/>
      <c r="Q53" s="1405">
        <v>0</v>
      </c>
      <c r="R53" s="1405"/>
      <c r="S53" s="1405"/>
      <c r="T53" s="1405">
        <v>0</v>
      </c>
      <c r="U53" s="1405"/>
      <c r="V53" s="1405"/>
      <c r="W53" s="1405"/>
      <c r="X53" s="1405">
        <v>0</v>
      </c>
      <c r="Y53" s="1405">
        <v>0</v>
      </c>
      <c r="Z53" s="1405"/>
      <c r="AA53" s="1405"/>
      <c r="AB53" s="1405">
        <v>0</v>
      </c>
      <c r="AC53" s="1405"/>
      <c r="AD53" s="1405"/>
      <c r="AE53" s="1405"/>
      <c r="AF53" s="1405">
        <v>0</v>
      </c>
      <c r="AG53" s="1405"/>
      <c r="AH53" s="1405"/>
      <c r="AI53" s="1405"/>
      <c r="AJ53" s="1405"/>
      <c r="AK53" s="1405">
        <v>0</v>
      </c>
      <c r="AL53" s="1405"/>
      <c r="AM53" s="1405"/>
      <c r="AN53" s="1405"/>
      <c r="AO53" s="1405">
        <v>1853429</v>
      </c>
      <c r="AP53" s="1405">
        <v>1012248</v>
      </c>
      <c r="AQ53" s="1405">
        <v>841181</v>
      </c>
      <c r="AR53" s="1405">
        <v>841181</v>
      </c>
      <c r="AS53" s="1405">
        <v>0</v>
      </c>
      <c r="AT53" s="1405"/>
      <c r="AU53" s="1405"/>
      <c r="AV53" s="1405"/>
      <c r="AW53" s="1405"/>
      <c r="AX53" s="1405"/>
      <c r="AY53" s="1405">
        <v>56876520</v>
      </c>
      <c r="AZ53" s="1405">
        <v>0</v>
      </c>
      <c r="BA53" s="1405"/>
      <c r="BB53" s="1405"/>
      <c r="BC53" s="1405">
        <v>4000000</v>
      </c>
      <c r="BD53" s="1405">
        <v>52876520</v>
      </c>
      <c r="BE53" s="1405">
        <v>0</v>
      </c>
      <c r="BF53" s="1405"/>
      <c r="BG53" s="1405"/>
      <c r="BH53" s="1405"/>
      <c r="BI53" s="1405"/>
      <c r="BJ53" s="1405"/>
      <c r="BK53" s="1405"/>
      <c r="BL53" s="1405">
        <v>0</v>
      </c>
      <c r="BM53" s="1405">
        <v>0</v>
      </c>
      <c r="BN53" s="1405"/>
      <c r="BO53" s="1405"/>
      <c r="BP53" s="1405"/>
      <c r="BQ53" s="1405"/>
      <c r="BR53" s="1405"/>
      <c r="BS53" s="1405"/>
      <c r="BT53" s="1405">
        <v>0</v>
      </c>
      <c r="BU53" s="1405">
        <v>0</v>
      </c>
      <c r="BV53" s="1405"/>
      <c r="BW53" s="1405"/>
      <c r="BX53" s="1405"/>
      <c r="BY53" s="1405"/>
      <c r="BZ53" s="1405"/>
      <c r="CA53" s="1405"/>
      <c r="CB53" s="1405"/>
      <c r="CC53" s="1405">
        <v>71056</v>
      </c>
      <c r="CD53" s="1405">
        <v>0</v>
      </c>
      <c r="CE53" s="1405"/>
      <c r="CF53" s="1405">
        <v>0</v>
      </c>
      <c r="CG53" s="1405"/>
      <c r="CH53" s="1405"/>
      <c r="CI53" s="1405"/>
      <c r="CJ53" s="1405">
        <v>71056</v>
      </c>
      <c r="CK53" s="1405"/>
      <c r="CL53" s="1405">
        <v>71056</v>
      </c>
      <c r="CM53" s="1405"/>
      <c r="CN53" s="1405"/>
      <c r="CO53" s="1405"/>
      <c r="CP53" s="1405"/>
      <c r="CQ53" s="1405">
        <v>6443751</v>
      </c>
      <c r="CR53" s="1405"/>
      <c r="CS53" s="1405">
        <v>6443751</v>
      </c>
      <c r="CT53" s="1405"/>
      <c r="CU53" s="1405">
        <v>98145442</v>
      </c>
      <c r="CV53" s="1405">
        <v>97382405</v>
      </c>
      <c r="CW53" s="1405">
        <v>763037</v>
      </c>
      <c r="CX53" s="1405"/>
      <c r="CY53" s="1405">
        <v>0</v>
      </c>
      <c r="CZ53" s="1405"/>
      <c r="DA53" s="1405">
        <v>0</v>
      </c>
      <c r="DB53" s="1405"/>
      <c r="DC53" s="1405"/>
      <c r="DD53" s="1405"/>
      <c r="DE53" s="1405">
        <v>0</v>
      </c>
      <c r="DF53" s="1405"/>
      <c r="DG53" s="1405"/>
      <c r="DH53" s="1405"/>
      <c r="DI53" s="1405">
        <v>0</v>
      </c>
      <c r="DJ53" s="1405"/>
      <c r="DK53" s="1405"/>
      <c r="DL53" s="1405"/>
      <c r="DM53" s="1405"/>
      <c r="DN53" s="1405">
        <v>0</v>
      </c>
      <c r="DO53" s="1405"/>
      <c r="DP53" s="1405">
        <v>0</v>
      </c>
      <c r="DQ53" s="1405"/>
      <c r="DR53" s="1405"/>
      <c r="DS53" s="1405"/>
      <c r="DT53" s="1405">
        <v>0</v>
      </c>
      <c r="DU53" s="1405"/>
      <c r="DV53" s="1405"/>
      <c r="DW53" s="1405"/>
      <c r="DX53" s="1405"/>
      <c r="DY53" s="1405">
        <v>2994664</v>
      </c>
      <c r="DZ53" s="1405"/>
      <c r="EA53" s="1405">
        <v>0</v>
      </c>
      <c r="EB53" s="1405">
        <v>0</v>
      </c>
      <c r="EC53" s="1405"/>
      <c r="ED53" s="1405">
        <v>2966695</v>
      </c>
      <c r="EE53" s="1405">
        <v>27969</v>
      </c>
      <c r="EF53" s="1405"/>
      <c r="EG53" s="1405"/>
      <c r="EH53" s="1405">
        <v>7991121</v>
      </c>
      <c r="EI53" s="1405">
        <v>2294337</v>
      </c>
      <c r="EJ53" s="1405">
        <v>4910774</v>
      </c>
      <c r="EK53" s="1405">
        <v>786010</v>
      </c>
      <c r="EL53" s="1405"/>
      <c r="EM53" s="1405">
        <v>17454237</v>
      </c>
      <c r="EN53" s="1405"/>
      <c r="EO53" s="1405"/>
      <c r="EP53" s="1405"/>
      <c r="EQ53" s="1405"/>
      <c r="ER53" s="1405"/>
      <c r="ES53" s="1397">
        <v>232592030</v>
      </c>
    </row>
    <row r="54" spans="5:150">
      <c r="E54" s="1347">
        <v>43282</v>
      </c>
      <c r="F54" s="1193"/>
      <c r="G54" s="1352">
        <v>973030</v>
      </c>
      <c r="H54" s="1193"/>
      <c r="I54" s="1193">
        <v>50873701</v>
      </c>
      <c r="J54" s="1193">
        <v>50873701</v>
      </c>
      <c r="K54" s="1193"/>
      <c r="L54" s="1193"/>
      <c r="M54" s="1193">
        <v>57148</v>
      </c>
      <c r="N54" s="1193">
        <v>57148</v>
      </c>
      <c r="O54" s="1193">
        <v>57148</v>
      </c>
      <c r="P54" s="1193"/>
      <c r="Q54" s="1193">
        <v>0</v>
      </c>
      <c r="R54" s="1193"/>
      <c r="S54" s="1193"/>
      <c r="T54" s="1193">
        <v>0</v>
      </c>
      <c r="U54" s="1193"/>
      <c r="V54" s="1193"/>
      <c r="W54" s="1193"/>
      <c r="X54" s="1193">
        <v>0</v>
      </c>
      <c r="Y54" s="1193">
        <v>0</v>
      </c>
      <c r="Z54" s="1193"/>
      <c r="AA54" s="1193"/>
      <c r="AB54" s="1193">
        <v>0</v>
      </c>
      <c r="AC54" s="1193"/>
      <c r="AD54" s="1193"/>
      <c r="AE54" s="1193"/>
      <c r="AF54" s="1193">
        <v>0</v>
      </c>
      <c r="AG54" s="1193"/>
      <c r="AH54" s="1193"/>
      <c r="AI54" s="1193"/>
      <c r="AJ54" s="1193"/>
      <c r="AK54" s="1193">
        <v>0</v>
      </c>
      <c r="AL54" s="1193"/>
      <c r="AM54" s="1193"/>
      <c r="AN54" s="1193"/>
      <c r="AO54" s="1193">
        <v>1615902</v>
      </c>
      <c r="AP54" s="1193">
        <v>1067830</v>
      </c>
      <c r="AQ54" s="1193">
        <v>548072</v>
      </c>
      <c r="AR54" s="1193">
        <v>548072</v>
      </c>
      <c r="AS54" s="1193">
        <v>0</v>
      </c>
      <c r="AT54" s="1193"/>
      <c r="AU54" s="1193"/>
      <c r="AV54" s="1193"/>
      <c r="AW54" s="1193"/>
      <c r="AX54" s="1193"/>
      <c r="AY54" s="1193">
        <v>55142766</v>
      </c>
      <c r="AZ54" s="1193">
        <v>0</v>
      </c>
      <c r="BA54" s="1193"/>
      <c r="BB54" s="1193"/>
      <c r="BC54" s="1193">
        <v>6000000</v>
      </c>
      <c r="BD54" s="1193">
        <v>49142766</v>
      </c>
      <c r="BE54" s="1193">
        <v>0</v>
      </c>
      <c r="BF54" s="1193"/>
      <c r="BG54" s="1193"/>
      <c r="BH54" s="1193"/>
      <c r="BI54" s="1193"/>
      <c r="BJ54" s="1193"/>
      <c r="BK54" s="1193"/>
      <c r="BL54" s="1193">
        <v>0</v>
      </c>
      <c r="BM54" s="1193">
        <v>0</v>
      </c>
      <c r="BN54" s="1193"/>
      <c r="BO54" s="1193"/>
      <c r="BP54" s="1193"/>
      <c r="BQ54" s="1193"/>
      <c r="BR54" s="1193"/>
      <c r="BS54" s="1193"/>
      <c r="BT54" s="1193">
        <v>0</v>
      </c>
      <c r="BU54" s="1193">
        <v>0</v>
      </c>
      <c r="BV54" s="1193"/>
      <c r="BW54" s="1193"/>
      <c r="BX54" s="1193"/>
      <c r="BY54" s="1193"/>
      <c r="BZ54" s="1193"/>
      <c r="CA54" s="1193"/>
      <c r="CB54" s="1193"/>
      <c r="CC54" s="1193">
        <v>66381</v>
      </c>
      <c r="CD54" s="1193">
        <v>0</v>
      </c>
      <c r="CE54" s="1193"/>
      <c r="CF54" s="1193">
        <v>0</v>
      </c>
      <c r="CG54" s="1193"/>
      <c r="CH54" s="1193"/>
      <c r="CI54" s="1193"/>
      <c r="CJ54" s="1193">
        <v>66381</v>
      </c>
      <c r="CK54" s="1193"/>
      <c r="CL54" s="1193">
        <v>66381</v>
      </c>
      <c r="CM54" s="1193"/>
      <c r="CN54" s="1193"/>
      <c r="CO54" s="1193"/>
      <c r="CP54" s="1193"/>
      <c r="CQ54" s="1193">
        <v>3949699</v>
      </c>
      <c r="CR54" s="1193"/>
      <c r="CS54" s="1193">
        <v>3949699</v>
      </c>
      <c r="CT54" s="1193"/>
      <c r="CU54" s="1193">
        <v>101265601</v>
      </c>
      <c r="CV54" s="1193">
        <v>100559326</v>
      </c>
      <c r="CW54" s="1193">
        <v>706275</v>
      </c>
      <c r="CX54" s="1193"/>
      <c r="CY54" s="1193">
        <v>0</v>
      </c>
      <c r="CZ54" s="1193"/>
      <c r="DA54" s="1193">
        <v>0</v>
      </c>
      <c r="DB54" s="1193"/>
      <c r="DC54" s="1193"/>
      <c r="DD54" s="1193"/>
      <c r="DE54" s="1193">
        <v>0</v>
      </c>
      <c r="DF54" s="1193"/>
      <c r="DG54" s="1193"/>
      <c r="DH54" s="1193"/>
      <c r="DI54" s="1193">
        <v>0</v>
      </c>
      <c r="DJ54" s="1193"/>
      <c r="DK54" s="1193"/>
      <c r="DL54" s="1193"/>
      <c r="DM54" s="1193"/>
      <c r="DN54" s="1193">
        <v>0</v>
      </c>
      <c r="DO54" s="1193"/>
      <c r="DP54" s="1193">
        <v>0</v>
      </c>
      <c r="DQ54" s="1193"/>
      <c r="DR54" s="1193"/>
      <c r="DS54" s="1193"/>
      <c r="DT54" s="1193">
        <v>0</v>
      </c>
      <c r="DU54" s="1193"/>
      <c r="DV54" s="1193"/>
      <c r="DW54" s="1193"/>
      <c r="DX54" s="1193"/>
      <c r="DY54" s="1193">
        <v>3509532</v>
      </c>
      <c r="DZ54" s="1193"/>
      <c r="EA54" s="1193">
        <v>0</v>
      </c>
      <c r="EB54" s="1193">
        <v>0</v>
      </c>
      <c r="EC54" s="1193"/>
      <c r="ED54" s="1193">
        <v>3481399</v>
      </c>
      <c r="EE54" s="1193">
        <v>28133</v>
      </c>
      <c r="EF54" s="1193"/>
      <c r="EG54" s="1193"/>
      <c r="EH54" s="1193">
        <v>7929133.1099999994</v>
      </c>
      <c r="EI54" s="1193">
        <v>2294226.8199999998</v>
      </c>
      <c r="EJ54" s="1193">
        <v>4862598.55</v>
      </c>
      <c r="EK54" s="1193">
        <v>772307.74</v>
      </c>
      <c r="EL54" s="1193"/>
      <c r="EM54" s="1193">
        <v>17975703</v>
      </c>
      <c r="EN54" s="1193"/>
      <c r="EO54" s="1193"/>
      <c r="EP54" s="1193"/>
      <c r="EQ54" s="1193"/>
      <c r="ER54" s="1193"/>
      <c r="ES54" s="1192">
        <v>243358596.11000001</v>
      </c>
    </row>
    <row r="55" spans="5:150">
      <c r="E55" s="1347">
        <v>43313</v>
      </c>
      <c r="F55" s="1193"/>
      <c r="G55" s="1352">
        <v>539934</v>
      </c>
      <c r="H55" s="1193"/>
      <c r="I55" s="1193">
        <v>51126378</v>
      </c>
      <c r="J55" s="1193">
        <v>51126378</v>
      </c>
      <c r="K55" s="1193"/>
      <c r="L55" s="1193"/>
      <c r="M55" s="1193">
        <v>105884</v>
      </c>
      <c r="N55" s="1193">
        <v>105884</v>
      </c>
      <c r="O55" s="1193">
        <v>105884</v>
      </c>
      <c r="P55" s="1193"/>
      <c r="Q55" s="1193">
        <v>0</v>
      </c>
      <c r="R55" s="1193"/>
      <c r="S55" s="1193"/>
      <c r="T55" s="1193">
        <v>0</v>
      </c>
      <c r="U55" s="1193"/>
      <c r="V55" s="1193"/>
      <c r="W55" s="1193"/>
      <c r="X55" s="1193">
        <v>0</v>
      </c>
      <c r="Y55" s="1193">
        <v>0</v>
      </c>
      <c r="Z55" s="1193"/>
      <c r="AA55" s="1193"/>
      <c r="AB55" s="1193">
        <v>0</v>
      </c>
      <c r="AC55" s="1193"/>
      <c r="AD55" s="1193"/>
      <c r="AE55" s="1193"/>
      <c r="AF55" s="1193">
        <v>0</v>
      </c>
      <c r="AG55" s="1193"/>
      <c r="AH55" s="1193"/>
      <c r="AI55" s="1193"/>
      <c r="AJ55" s="1193"/>
      <c r="AK55" s="1193">
        <v>0</v>
      </c>
      <c r="AL55" s="1193"/>
      <c r="AM55" s="1193"/>
      <c r="AN55" s="1193"/>
      <c r="AO55" s="1193">
        <v>1272573</v>
      </c>
      <c r="AP55" s="1193">
        <v>812792</v>
      </c>
      <c r="AQ55" s="1193">
        <v>459781</v>
      </c>
      <c r="AR55" s="1193">
        <v>459781</v>
      </c>
      <c r="AS55" s="1193">
        <v>0</v>
      </c>
      <c r="AT55" s="1193"/>
      <c r="AU55" s="1193"/>
      <c r="AV55" s="1193"/>
      <c r="AW55" s="1193"/>
      <c r="AX55" s="1193"/>
      <c r="AY55" s="1193">
        <v>55139275</v>
      </c>
      <c r="AZ55" s="1193">
        <v>0</v>
      </c>
      <c r="BA55" s="1193"/>
      <c r="BB55" s="1193"/>
      <c r="BC55" s="1193">
        <v>6000000</v>
      </c>
      <c r="BD55" s="1193">
        <v>49139275</v>
      </c>
      <c r="BE55" s="1193">
        <v>0</v>
      </c>
      <c r="BF55" s="1193"/>
      <c r="BG55" s="1193"/>
      <c r="BH55" s="1193"/>
      <c r="BI55" s="1193"/>
      <c r="BJ55" s="1193"/>
      <c r="BK55" s="1193"/>
      <c r="BL55" s="1193">
        <v>0</v>
      </c>
      <c r="BM55" s="1193">
        <v>0</v>
      </c>
      <c r="BN55" s="1193"/>
      <c r="BO55" s="1193"/>
      <c r="BP55" s="1193"/>
      <c r="BQ55" s="1193"/>
      <c r="BR55" s="1193"/>
      <c r="BS55" s="1193"/>
      <c r="BT55" s="1193">
        <v>0</v>
      </c>
      <c r="BU55" s="1193">
        <v>0</v>
      </c>
      <c r="BV55" s="1193"/>
      <c r="BW55" s="1193"/>
      <c r="BX55" s="1193"/>
      <c r="BY55" s="1193"/>
      <c r="BZ55" s="1193"/>
      <c r="CA55" s="1193"/>
      <c r="CB55" s="1193"/>
      <c r="CC55" s="1193">
        <v>61657</v>
      </c>
      <c r="CD55" s="1193">
        <v>0</v>
      </c>
      <c r="CE55" s="1193"/>
      <c r="CF55" s="1193">
        <v>0</v>
      </c>
      <c r="CG55" s="1193"/>
      <c r="CH55" s="1193"/>
      <c r="CI55" s="1193"/>
      <c r="CJ55" s="1193">
        <v>61657</v>
      </c>
      <c r="CK55" s="1193"/>
      <c r="CL55" s="1193">
        <v>61657</v>
      </c>
      <c r="CM55" s="1193"/>
      <c r="CN55" s="1193"/>
      <c r="CO55" s="1193"/>
      <c r="CP55" s="1193"/>
      <c r="CQ55" s="1193">
        <v>3907562</v>
      </c>
      <c r="CR55" s="1193"/>
      <c r="CS55" s="1193">
        <v>3907562</v>
      </c>
      <c r="CT55" s="1193"/>
      <c r="CU55" s="1193">
        <v>105437680</v>
      </c>
      <c r="CV55" s="1193">
        <v>104975575</v>
      </c>
      <c r="CW55" s="1193">
        <v>462105</v>
      </c>
      <c r="CX55" s="1193"/>
      <c r="CY55" s="1193">
        <v>0</v>
      </c>
      <c r="CZ55" s="1193"/>
      <c r="DA55" s="1193">
        <v>0</v>
      </c>
      <c r="DB55" s="1193"/>
      <c r="DC55" s="1193"/>
      <c r="DD55" s="1193"/>
      <c r="DE55" s="1193">
        <v>0</v>
      </c>
      <c r="DF55" s="1193"/>
      <c r="DG55" s="1193"/>
      <c r="DH55" s="1193"/>
      <c r="DI55" s="1193">
        <v>0</v>
      </c>
      <c r="DJ55" s="1193"/>
      <c r="DK55" s="1193"/>
      <c r="DL55" s="1193"/>
      <c r="DM55" s="1193"/>
      <c r="DN55" s="1193">
        <v>0</v>
      </c>
      <c r="DO55" s="1193"/>
      <c r="DP55" s="1193">
        <v>0</v>
      </c>
      <c r="DQ55" s="1193"/>
      <c r="DR55" s="1193"/>
      <c r="DS55" s="1193"/>
      <c r="DT55" s="1193">
        <v>0</v>
      </c>
      <c r="DU55" s="1193"/>
      <c r="DV55" s="1193"/>
      <c r="DW55" s="1193"/>
      <c r="DX55" s="1193"/>
      <c r="DY55" s="1193">
        <v>3508659</v>
      </c>
      <c r="DZ55" s="1193"/>
      <c r="EA55" s="1193">
        <v>0</v>
      </c>
      <c r="EB55" s="1193">
        <v>0</v>
      </c>
      <c r="EC55" s="1193"/>
      <c r="ED55" s="1193">
        <v>3480603</v>
      </c>
      <c r="EE55" s="1193">
        <v>28056</v>
      </c>
      <c r="EF55" s="1193"/>
      <c r="EG55" s="1193"/>
      <c r="EH55" s="1193">
        <v>8349859.129999999</v>
      </c>
      <c r="EI55" s="1193">
        <v>2290124.14</v>
      </c>
      <c r="EJ55" s="1193">
        <v>5314798.05</v>
      </c>
      <c r="EK55" s="1193">
        <v>744936.94</v>
      </c>
      <c r="EL55" s="1193"/>
      <c r="EM55" s="1193">
        <v>17876636</v>
      </c>
      <c r="EN55" s="1193"/>
      <c r="EO55" s="1193"/>
      <c r="EP55" s="1193"/>
      <c r="EQ55" s="1193"/>
      <c r="ER55" s="1193"/>
      <c r="ES55" s="1192">
        <v>247326097.13</v>
      </c>
    </row>
    <row r="56" spans="5:150">
      <c r="E56" s="1347">
        <v>43344</v>
      </c>
      <c r="F56" s="1193"/>
      <c r="G56" s="1352">
        <v>101412</v>
      </c>
      <c r="H56" s="1193"/>
      <c r="I56" s="1193">
        <v>44984188</v>
      </c>
      <c r="J56" s="1193">
        <v>44984188</v>
      </c>
      <c r="K56" s="1193"/>
      <c r="L56" s="1193"/>
      <c r="M56" s="1193">
        <v>142410</v>
      </c>
      <c r="N56" s="1193">
        <v>142410</v>
      </c>
      <c r="O56" s="1193">
        <v>142410</v>
      </c>
      <c r="P56" s="1193"/>
      <c r="Q56" s="1193">
        <v>0</v>
      </c>
      <c r="R56" s="1193"/>
      <c r="S56" s="1193"/>
      <c r="T56" s="1193">
        <v>0</v>
      </c>
      <c r="U56" s="1193"/>
      <c r="V56" s="1193"/>
      <c r="W56" s="1193"/>
      <c r="X56" s="1193">
        <v>0</v>
      </c>
      <c r="Y56" s="1193">
        <v>0</v>
      </c>
      <c r="Z56" s="1193"/>
      <c r="AA56" s="1193"/>
      <c r="AB56" s="1193">
        <v>0</v>
      </c>
      <c r="AC56" s="1193"/>
      <c r="AD56" s="1193"/>
      <c r="AE56" s="1193"/>
      <c r="AF56" s="1193">
        <v>0</v>
      </c>
      <c r="AG56" s="1193"/>
      <c r="AH56" s="1193"/>
      <c r="AI56" s="1193"/>
      <c r="AJ56" s="1193"/>
      <c r="AK56" s="1193">
        <v>0</v>
      </c>
      <c r="AL56" s="1193"/>
      <c r="AM56" s="1193"/>
      <c r="AN56" s="1193"/>
      <c r="AO56" s="1193">
        <v>909128</v>
      </c>
      <c r="AP56" s="1193">
        <v>464451</v>
      </c>
      <c r="AQ56" s="1193">
        <v>444677</v>
      </c>
      <c r="AR56" s="1193">
        <v>444677</v>
      </c>
      <c r="AS56" s="1193">
        <v>0</v>
      </c>
      <c r="AT56" s="1193"/>
      <c r="AU56" s="1193"/>
      <c r="AV56" s="1193"/>
      <c r="AW56" s="1193"/>
      <c r="AX56" s="1193"/>
      <c r="AY56" s="1193">
        <v>60883367</v>
      </c>
      <c r="AZ56" s="1193">
        <v>0</v>
      </c>
      <c r="BA56" s="1193"/>
      <c r="BB56" s="1193"/>
      <c r="BC56" s="1193">
        <v>0</v>
      </c>
      <c r="BD56" s="1193">
        <v>60883367</v>
      </c>
      <c r="BE56" s="1193">
        <v>0</v>
      </c>
      <c r="BF56" s="1193"/>
      <c r="BG56" s="1193"/>
      <c r="BH56" s="1193"/>
      <c r="BI56" s="1193"/>
      <c r="BJ56" s="1193"/>
      <c r="BK56" s="1193"/>
      <c r="BL56" s="1193">
        <v>0</v>
      </c>
      <c r="BM56" s="1193">
        <v>0</v>
      </c>
      <c r="BN56" s="1193"/>
      <c r="BO56" s="1193"/>
      <c r="BP56" s="1193"/>
      <c r="BQ56" s="1193"/>
      <c r="BR56" s="1193"/>
      <c r="BS56" s="1193"/>
      <c r="BT56" s="1193">
        <v>0</v>
      </c>
      <c r="BU56" s="1193">
        <v>0</v>
      </c>
      <c r="BV56" s="1193"/>
      <c r="BW56" s="1193"/>
      <c r="BX56" s="1193"/>
      <c r="BY56" s="1193"/>
      <c r="BZ56" s="1193"/>
      <c r="CA56" s="1193"/>
      <c r="CB56" s="1193"/>
      <c r="CC56" s="1193">
        <v>65358</v>
      </c>
      <c r="CD56" s="1193">
        <v>0</v>
      </c>
      <c r="CE56" s="1193"/>
      <c r="CF56" s="1193">
        <v>0</v>
      </c>
      <c r="CG56" s="1193"/>
      <c r="CH56" s="1193"/>
      <c r="CI56" s="1193"/>
      <c r="CJ56" s="1193">
        <v>65358</v>
      </c>
      <c r="CK56" s="1193"/>
      <c r="CL56" s="1193">
        <v>65358</v>
      </c>
      <c r="CM56" s="1193"/>
      <c r="CN56" s="1193"/>
      <c r="CO56" s="1193"/>
      <c r="CP56" s="1193"/>
      <c r="CQ56" s="1193">
        <v>0</v>
      </c>
      <c r="CR56" s="1193"/>
      <c r="CS56" s="1193">
        <v>0</v>
      </c>
      <c r="CT56" s="1193"/>
      <c r="CU56" s="1193">
        <v>110308040</v>
      </c>
      <c r="CV56" s="1193">
        <v>109684479</v>
      </c>
      <c r="CW56" s="1193">
        <v>623561</v>
      </c>
      <c r="CX56" s="1193"/>
      <c r="CY56" s="1193">
        <v>0</v>
      </c>
      <c r="CZ56" s="1193"/>
      <c r="DA56" s="1193">
        <v>0</v>
      </c>
      <c r="DB56" s="1193"/>
      <c r="DC56" s="1193"/>
      <c r="DD56" s="1193"/>
      <c r="DE56" s="1193">
        <v>0</v>
      </c>
      <c r="DF56" s="1193"/>
      <c r="DG56" s="1193"/>
      <c r="DH56" s="1193"/>
      <c r="DI56" s="1193">
        <v>0</v>
      </c>
      <c r="DJ56" s="1193"/>
      <c r="DK56" s="1193"/>
      <c r="DL56" s="1193"/>
      <c r="DM56" s="1193"/>
      <c r="DN56" s="1193">
        <v>0</v>
      </c>
      <c r="DO56" s="1193"/>
      <c r="DP56" s="1193">
        <v>0</v>
      </c>
      <c r="DQ56" s="1193"/>
      <c r="DR56" s="1193"/>
      <c r="DS56" s="1193"/>
      <c r="DT56" s="1193">
        <v>0</v>
      </c>
      <c r="DU56" s="1193"/>
      <c r="DV56" s="1193"/>
      <c r="DW56" s="1193"/>
      <c r="DX56" s="1193"/>
      <c r="DY56" s="1193">
        <v>3476745</v>
      </c>
      <c r="DZ56" s="1193"/>
      <c r="EA56" s="1193">
        <v>0</v>
      </c>
      <c r="EB56" s="1193">
        <v>0</v>
      </c>
      <c r="EC56" s="1193"/>
      <c r="ED56" s="1193">
        <v>3448781</v>
      </c>
      <c r="EE56" s="1193">
        <v>27964</v>
      </c>
      <c r="EF56" s="1193"/>
      <c r="EG56" s="1193"/>
      <c r="EH56" s="1193">
        <v>8626228.0099999998</v>
      </c>
      <c r="EI56" s="1193">
        <v>2596132.54</v>
      </c>
      <c r="EJ56" s="1193">
        <v>5303907.91</v>
      </c>
      <c r="EK56" s="1193">
        <v>726187.56</v>
      </c>
      <c r="EL56" s="1193"/>
      <c r="EM56" s="1193">
        <v>18754903</v>
      </c>
      <c r="EN56" s="1193"/>
      <c r="EO56" s="1193"/>
      <c r="EP56" s="1193"/>
      <c r="EQ56" s="1193"/>
      <c r="ER56" s="1193"/>
      <c r="ES56" s="1192">
        <v>248251779.00999999</v>
      </c>
    </row>
    <row r="57" spans="5:150" s="1" customFormat="1" ht="15">
      <c r="E57" s="1396">
        <v>43374</v>
      </c>
      <c r="F57" s="947"/>
      <c r="G57" s="1189">
        <v>1991654</v>
      </c>
      <c r="H57" s="1191"/>
      <c r="I57" s="1191">
        <v>42369675</v>
      </c>
      <c r="J57" s="1191">
        <v>42369675</v>
      </c>
      <c r="K57" s="1191"/>
      <c r="L57" s="1191"/>
      <c r="M57" s="1191">
        <v>214290</v>
      </c>
      <c r="N57" s="1191">
        <v>214290</v>
      </c>
      <c r="O57" s="1191">
        <v>214290</v>
      </c>
      <c r="P57" s="1191"/>
      <c r="Q57" s="1191">
        <v>0</v>
      </c>
      <c r="R57" s="1191"/>
      <c r="S57" s="1191"/>
      <c r="T57" s="1191">
        <v>0</v>
      </c>
      <c r="U57" s="1191"/>
      <c r="V57" s="1191"/>
      <c r="W57" s="1191"/>
      <c r="X57" s="1191">
        <v>0</v>
      </c>
      <c r="Y57" s="1191">
        <v>0</v>
      </c>
      <c r="Z57" s="1191"/>
      <c r="AA57" s="1191"/>
      <c r="AB57" s="1191">
        <v>0</v>
      </c>
      <c r="AC57" s="1191"/>
      <c r="AD57" s="1191"/>
      <c r="AE57" s="1191"/>
      <c r="AF57" s="1191">
        <v>0</v>
      </c>
      <c r="AG57" s="1191"/>
      <c r="AH57" s="1191"/>
      <c r="AI57" s="1191"/>
      <c r="AJ57" s="1191"/>
      <c r="AK57" s="1191">
        <v>0</v>
      </c>
      <c r="AL57" s="1191"/>
      <c r="AM57" s="1191"/>
      <c r="AN57" s="1191"/>
      <c r="AO57" s="1191">
        <v>648748</v>
      </c>
      <c r="AP57" s="1191">
        <v>286745</v>
      </c>
      <c r="AQ57" s="1191">
        <v>362003</v>
      </c>
      <c r="AR57" s="1191">
        <v>362003</v>
      </c>
      <c r="AS57" s="1191">
        <v>0</v>
      </c>
      <c r="AT57" s="1191"/>
      <c r="AU57" s="1191"/>
      <c r="AV57" s="1191"/>
      <c r="AW57" s="1191"/>
      <c r="AX57" s="1191"/>
      <c r="AY57" s="1191">
        <v>54345796</v>
      </c>
      <c r="AZ57" s="1191">
        <v>0</v>
      </c>
      <c r="BA57" s="1191"/>
      <c r="BB57" s="1191"/>
      <c r="BC57" s="1191">
        <v>0</v>
      </c>
      <c r="BD57" s="1191">
        <v>54345796</v>
      </c>
      <c r="BE57" s="1191">
        <v>0</v>
      </c>
      <c r="BF57" s="1191"/>
      <c r="BG57" s="1191"/>
      <c r="BH57" s="1191"/>
      <c r="BI57" s="1191"/>
      <c r="BJ57" s="1191"/>
      <c r="BK57" s="1191"/>
      <c r="BL57" s="1191">
        <v>0</v>
      </c>
      <c r="BM57" s="1191">
        <v>0</v>
      </c>
      <c r="BN57" s="1191"/>
      <c r="BO57" s="1191"/>
      <c r="BP57" s="1191"/>
      <c r="BQ57" s="1191"/>
      <c r="BR57" s="1191"/>
      <c r="BS57" s="1191"/>
      <c r="BT57" s="1191">
        <v>0</v>
      </c>
      <c r="BU57" s="1191">
        <v>0</v>
      </c>
      <c r="BV57" s="1191"/>
      <c r="BW57" s="1191"/>
      <c r="BX57" s="1191"/>
      <c r="BY57" s="1191"/>
      <c r="BZ57" s="1191"/>
      <c r="CA57" s="1191"/>
      <c r="CB57" s="1191"/>
      <c r="CC57" s="1191">
        <v>57446</v>
      </c>
      <c r="CD57" s="1191">
        <v>0</v>
      </c>
      <c r="CE57" s="1191"/>
      <c r="CF57" s="1191">
        <v>0</v>
      </c>
      <c r="CG57" s="1191"/>
      <c r="CH57" s="1191"/>
      <c r="CI57" s="1191"/>
      <c r="CJ57" s="1191">
        <v>57446</v>
      </c>
      <c r="CK57" s="1191"/>
      <c r="CL57" s="1191">
        <v>57446</v>
      </c>
      <c r="CM57" s="1191"/>
      <c r="CN57" s="1191"/>
      <c r="CO57" s="1191"/>
      <c r="CP57" s="1191"/>
      <c r="CQ57" s="1191">
        <v>1974993</v>
      </c>
      <c r="CR57" s="1191"/>
      <c r="CS57" s="1191">
        <v>1974993</v>
      </c>
      <c r="CT57" s="1191"/>
      <c r="CU57" s="1191">
        <v>111090286</v>
      </c>
      <c r="CV57" s="1191">
        <v>110516471</v>
      </c>
      <c r="CW57" s="1191">
        <v>573815</v>
      </c>
      <c r="CX57" s="1191"/>
      <c r="CY57" s="1191">
        <v>0</v>
      </c>
      <c r="CZ57" s="1191"/>
      <c r="DA57" s="1191">
        <v>0</v>
      </c>
      <c r="DB57" s="1191"/>
      <c r="DC57" s="1191"/>
      <c r="DD57" s="1191"/>
      <c r="DE57" s="1191">
        <v>0</v>
      </c>
      <c r="DF57" s="1191"/>
      <c r="DG57" s="1191"/>
      <c r="DH57" s="1191"/>
      <c r="DI57" s="1191">
        <v>0</v>
      </c>
      <c r="DJ57" s="1191"/>
      <c r="DK57" s="1191"/>
      <c r="DL57" s="1191"/>
      <c r="DM57" s="1191"/>
      <c r="DN57" s="1191">
        <v>0</v>
      </c>
      <c r="DO57" s="1191"/>
      <c r="DP57" s="1191">
        <v>0</v>
      </c>
      <c r="DQ57" s="1191"/>
      <c r="DR57" s="1191"/>
      <c r="DS57" s="1191"/>
      <c r="DT57" s="1191">
        <v>0</v>
      </c>
      <c r="DU57" s="1191"/>
      <c r="DV57" s="1191"/>
      <c r="DW57" s="1191"/>
      <c r="DX57" s="1191"/>
      <c r="DY57" s="1191">
        <v>5501485</v>
      </c>
      <c r="DZ57" s="1191"/>
      <c r="EA57" s="1191">
        <v>0</v>
      </c>
      <c r="EB57" s="1191">
        <v>0</v>
      </c>
      <c r="EC57" s="1191"/>
      <c r="ED57" s="1191">
        <v>5474246</v>
      </c>
      <c r="EE57" s="1191">
        <v>27239</v>
      </c>
      <c r="EF57" s="1191"/>
      <c r="EG57" s="1191"/>
      <c r="EH57" s="1191">
        <v>8622170</v>
      </c>
      <c r="EI57" s="1191">
        <v>2591447</v>
      </c>
      <c r="EJ57" s="1191">
        <v>5322477</v>
      </c>
      <c r="EK57" s="1191">
        <v>708246</v>
      </c>
      <c r="EL57" s="1191"/>
      <c r="EM57" s="1191">
        <v>18074803</v>
      </c>
      <c r="EN57" s="1191"/>
      <c r="EO57" s="1191"/>
      <c r="EP57" s="1191"/>
      <c r="EQ57" s="1191"/>
      <c r="ER57" s="1191"/>
      <c r="ES57" s="1191">
        <v>244891346</v>
      </c>
      <c r="ET57" s="1189"/>
    </row>
    <row r="58" spans="5:150" s="1" customFormat="1" ht="15">
      <c r="E58" s="1396">
        <v>43405</v>
      </c>
      <c r="F58" s="1396"/>
      <c r="G58" s="1189">
        <v>1160599</v>
      </c>
      <c r="H58" s="1189"/>
      <c r="I58" s="1189">
        <v>65615264</v>
      </c>
      <c r="J58" s="1189">
        <v>65615264</v>
      </c>
      <c r="K58" s="1189"/>
      <c r="L58" s="1189"/>
      <c r="M58" s="1189">
        <v>82171</v>
      </c>
      <c r="N58" s="1189">
        <v>82171</v>
      </c>
      <c r="O58" s="1189">
        <v>82171</v>
      </c>
      <c r="P58" s="1189"/>
      <c r="Q58" s="1189">
        <v>0</v>
      </c>
      <c r="R58" s="1189"/>
      <c r="S58" s="1189"/>
      <c r="T58" s="1189">
        <v>0</v>
      </c>
      <c r="U58" s="1189"/>
      <c r="V58" s="1189"/>
      <c r="W58" s="1189"/>
      <c r="X58" s="1189">
        <v>0</v>
      </c>
      <c r="Y58" s="1189">
        <v>0</v>
      </c>
      <c r="Z58" s="1189"/>
      <c r="AA58" s="1189"/>
      <c r="AB58" s="1189">
        <v>0</v>
      </c>
      <c r="AC58" s="1189"/>
      <c r="AD58" s="1189"/>
      <c r="AE58" s="1189"/>
      <c r="AF58" s="1189">
        <v>0</v>
      </c>
      <c r="AG58" s="1189"/>
      <c r="AH58" s="1189"/>
      <c r="AI58" s="1189"/>
      <c r="AJ58" s="1189"/>
      <c r="AK58" s="1189">
        <v>0</v>
      </c>
      <c r="AL58" s="1189"/>
      <c r="AM58" s="1189"/>
      <c r="AN58" s="1189"/>
      <c r="AO58" s="1189">
        <v>1473107</v>
      </c>
      <c r="AP58" s="1189">
        <v>335387</v>
      </c>
      <c r="AQ58" s="1189">
        <v>1137720</v>
      </c>
      <c r="AR58" s="1189">
        <v>1137720</v>
      </c>
      <c r="AS58" s="1189">
        <v>0</v>
      </c>
      <c r="AT58" s="1189"/>
      <c r="AU58" s="1189"/>
      <c r="AV58" s="1189"/>
      <c r="AW58" s="1189"/>
      <c r="AX58" s="1189"/>
      <c r="AY58" s="1189">
        <v>54398695</v>
      </c>
      <c r="AZ58" s="1189">
        <v>0</v>
      </c>
      <c r="BA58" s="1189"/>
      <c r="BB58" s="1189"/>
      <c r="BC58" s="1189">
        <v>0</v>
      </c>
      <c r="BD58" s="1189">
        <v>54398695</v>
      </c>
      <c r="BE58" s="1189">
        <v>0</v>
      </c>
      <c r="BF58" s="1189"/>
      <c r="BG58" s="1189"/>
      <c r="BH58" s="1189"/>
      <c r="BI58" s="1189"/>
      <c r="BJ58" s="1189"/>
      <c r="BK58" s="1189"/>
      <c r="BL58" s="1189">
        <v>0</v>
      </c>
      <c r="BM58" s="1189">
        <v>0</v>
      </c>
      <c r="BN58" s="1189"/>
      <c r="BO58" s="1189"/>
      <c r="BP58" s="1189"/>
      <c r="BQ58" s="1189"/>
      <c r="BR58" s="1189"/>
      <c r="BS58" s="1189"/>
      <c r="BT58" s="1189">
        <v>0</v>
      </c>
      <c r="BU58" s="1189">
        <v>0</v>
      </c>
      <c r="BV58" s="1189"/>
      <c r="BW58" s="1189"/>
      <c r="BX58" s="1189"/>
      <c r="BY58" s="1189"/>
      <c r="BZ58" s="1189"/>
      <c r="CA58" s="1189"/>
      <c r="CB58" s="1189"/>
      <c r="CC58" s="1189">
        <v>0</v>
      </c>
      <c r="CD58" s="1189">
        <v>0</v>
      </c>
      <c r="CE58" s="1189"/>
      <c r="CF58" s="1189">
        <v>0</v>
      </c>
      <c r="CG58" s="1189"/>
      <c r="CH58" s="1189"/>
      <c r="CI58" s="1189"/>
      <c r="CJ58" s="1189">
        <v>0</v>
      </c>
      <c r="CK58" s="1189"/>
      <c r="CL58" s="1189">
        <v>0</v>
      </c>
      <c r="CM58" s="1189"/>
      <c r="CN58" s="1189"/>
      <c r="CO58" s="1189"/>
      <c r="CP58" s="1189"/>
      <c r="CQ58" s="1189">
        <v>3949835</v>
      </c>
      <c r="CR58" s="1189"/>
      <c r="CS58" s="1189">
        <v>3949835</v>
      </c>
      <c r="CT58" s="1189"/>
      <c r="CU58" s="1189">
        <v>110615251</v>
      </c>
      <c r="CV58" s="1189">
        <v>110050473</v>
      </c>
      <c r="CW58" s="1189">
        <v>564778</v>
      </c>
      <c r="CX58" s="1189"/>
      <c r="CY58" s="1189">
        <v>0</v>
      </c>
      <c r="CZ58" s="1189"/>
      <c r="DA58" s="1189">
        <v>0</v>
      </c>
      <c r="DB58" s="1189"/>
      <c r="DC58" s="1189"/>
      <c r="DD58" s="1189"/>
      <c r="DE58" s="1189">
        <v>0</v>
      </c>
      <c r="DF58" s="1189"/>
      <c r="DG58" s="1189"/>
      <c r="DH58" s="1189"/>
      <c r="DI58" s="1189">
        <v>0</v>
      </c>
      <c r="DJ58" s="1189"/>
      <c r="DK58" s="1189"/>
      <c r="DL58" s="1189"/>
      <c r="DM58" s="1189"/>
      <c r="DN58" s="1189">
        <v>0</v>
      </c>
      <c r="DO58" s="1189"/>
      <c r="DP58" s="1189">
        <v>0</v>
      </c>
      <c r="DQ58" s="1189"/>
      <c r="DR58" s="1189"/>
      <c r="DS58" s="1189"/>
      <c r="DT58" s="1189">
        <v>0</v>
      </c>
      <c r="DU58" s="1189"/>
      <c r="DV58" s="1189"/>
      <c r="DW58" s="1189"/>
      <c r="DX58" s="1189"/>
      <c r="DY58" s="1189">
        <v>4901249</v>
      </c>
      <c r="DZ58" s="1189"/>
      <c r="EA58" s="1189">
        <v>0</v>
      </c>
      <c r="EB58" s="1189">
        <v>0</v>
      </c>
      <c r="EC58" s="1189"/>
      <c r="ED58" s="1189">
        <v>4873897</v>
      </c>
      <c r="EE58" s="1189">
        <v>27352</v>
      </c>
      <c r="EF58" s="1189"/>
      <c r="EG58" s="1189"/>
      <c r="EH58" s="1189">
        <v>8507878</v>
      </c>
      <c r="EI58" s="1189">
        <v>2586762</v>
      </c>
      <c r="EJ58" s="1189">
        <v>5230812</v>
      </c>
      <c r="EK58" s="1189">
        <v>690304</v>
      </c>
      <c r="EL58" s="1189"/>
      <c r="EM58" s="1189">
        <v>17296605</v>
      </c>
      <c r="EN58" s="1189"/>
      <c r="EO58" s="1189"/>
      <c r="EP58" s="1189"/>
      <c r="EQ58" s="1189"/>
      <c r="ER58" s="1189"/>
      <c r="ES58" s="1189">
        <v>268000654</v>
      </c>
      <c r="ET58" s="1189"/>
    </row>
    <row r="59" spans="5:150" s="1" customFormat="1" ht="15">
      <c r="E59" s="1396">
        <v>43435</v>
      </c>
      <c r="F59" s="1396"/>
      <c r="G59" s="1189">
        <v>9970</v>
      </c>
      <c r="H59" s="1189"/>
      <c r="I59" s="1189">
        <v>52489533</v>
      </c>
      <c r="J59" s="1189">
        <v>52489533</v>
      </c>
      <c r="K59" s="1189"/>
      <c r="L59" s="1189"/>
      <c r="M59" s="1189">
        <v>802248</v>
      </c>
      <c r="N59" s="1189">
        <v>802248</v>
      </c>
      <c r="O59" s="1189">
        <v>802248</v>
      </c>
      <c r="P59" s="1189"/>
      <c r="Q59" s="1189">
        <v>0</v>
      </c>
      <c r="R59" s="1189"/>
      <c r="S59" s="1189"/>
      <c r="T59" s="1189">
        <v>0</v>
      </c>
      <c r="U59" s="1189"/>
      <c r="V59" s="1189"/>
      <c r="W59" s="1189"/>
      <c r="X59" s="1189">
        <v>0</v>
      </c>
      <c r="Y59" s="1189">
        <v>0</v>
      </c>
      <c r="Z59" s="1189"/>
      <c r="AA59" s="1189"/>
      <c r="AB59" s="1189">
        <v>0</v>
      </c>
      <c r="AC59" s="1189"/>
      <c r="AD59" s="1189"/>
      <c r="AE59" s="1189"/>
      <c r="AF59" s="1189">
        <v>0</v>
      </c>
      <c r="AG59" s="1189"/>
      <c r="AH59" s="1189"/>
      <c r="AI59" s="1189"/>
      <c r="AJ59" s="1189"/>
      <c r="AK59" s="1189">
        <v>0</v>
      </c>
      <c r="AL59" s="1189"/>
      <c r="AM59" s="1189"/>
      <c r="AN59" s="1189"/>
      <c r="AO59" s="1189">
        <v>822835</v>
      </c>
      <c r="AP59" s="1189">
        <v>231922</v>
      </c>
      <c r="AQ59" s="1189">
        <v>590913</v>
      </c>
      <c r="AR59" s="1189">
        <v>590913</v>
      </c>
      <c r="AS59" s="1189">
        <v>0</v>
      </c>
      <c r="AT59" s="1189"/>
      <c r="AU59" s="1189"/>
      <c r="AV59" s="1189"/>
      <c r="AW59" s="1189"/>
      <c r="AX59" s="1189"/>
      <c r="AY59" s="1189">
        <v>67035855</v>
      </c>
      <c r="AZ59" s="1189">
        <v>0</v>
      </c>
      <c r="BA59" s="1189"/>
      <c r="BB59" s="1189"/>
      <c r="BC59" s="1189">
        <v>12000000</v>
      </c>
      <c r="BD59" s="1189">
        <v>55035855</v>
      </c>
      <c r="BE59" s="1189">
        <v>0</v>
      </c>
      <c r="BF59" s="1189"/>
      <c r="BG59" s="1189"/>
      <c r="BH59" s="1189"/>
      <c r="BI59" s="1189"/>
      <c r="BJ59" s="1189"/>
      <c r="BK59" s="1189"/>
      <c r="BL59" s="1189">
        <v>0</v>
      </c>
      <c r="BM59" s="1189">
        <v>0</v>
      </c>
      <c r="BN59" s="1189"/>
      <c r="BO59" s="1189"/>
      <c r="BP59" s="1189"/>
      <c r="BQ59" s="1189"/>
      <c r="BR59" s="1189"/>
      <c r="BS59" s="1189"/>
      <c r="BT59" s="1189">
        <v>0</v>
      </c>
      <c r="BU59" s="1189">
        <v>0</v>
      </c>
      <c r="BV59" s="1189"/>
      <c r="BW59" s="1189"/>
      <c r="BX59" s="1189"/>
      <c r="BY59" s="1189"/>
      <c r="BZ59" s="1189"/>
      <c r="CA59" s="1189"/>
      <c r="CB59" s="1189"/>
      <c r="CC59" s="1189">
        <v>0</v>
      </c>
      <c r="CD59" s="1189">
        <v>0</v>
      </c>
      <c r="CE59" s="1189"/>
      <c r="CF59" s="1189">
        <v>0</v>
      </c>
      <c r="CG59" s="1189"/>
      <c r="CH59" s="1189"/>
      <c r="CI59" s="1189"/>
      <c r="CJ59" s="1189">
        <v>0</v>
      </c>
      <c r="CK59" s="1189"/>
      <c r="CL59" s="1189">
        <v>0</v>
      </c>
      <c r="CM59" s="1189">
        <v>0</v>
      </c>
      <c r="CN59" s="1189"/>
      <c r="CO59" s="1189"/>
      <c r="CP59" s="1189"/>
      <c r="CQ59" s="1189">
        <v>3949616</v>
      </c>
      <c r="CR59" s="1189"/>
      <c r="CS59" s="1189">
        <v>3949616</v>
      </c>
      <c r="CT59" s="1189"/>
      <c r="CU59" s="1189">
        <v>111247554</v>
      </c>
      <c r="CV59" s="1189">
        <v>110698915</v>
      </c>
      <c r="CW59" s="1189">
        <v>548639</v>
      </c>
      <c r="CX59" s="1189"/>
      <c r="CY59" s="1189">
        <v>0</v>
      </c>
      <c r="CZ59" s="1189"/>
      <c r="DA59" s="1189">
        <v>0</v>
      </c>
      <c r="DB59" s="1189"/>
      <c r="DC59" s="1189"/>
      <c r="DD59" s="1189"/>
      <c r="DE59" s="1189">
        <v>0</v>
      </c>
      <c r="DF59" s="1189"/>
      <c r="DG59" s="1189"/>
      <c r="DH59" s="1189"/>
      <c r="DI59" s="1189">
        <v>0</v>
      </c>
      <c r="DJ59" s="1189"/>
      <c r="DK59" s="1189"/>
      <c r="DL59" s="1189"/>
      <c r="DM59" s="1189"/>
      <c r="DN59" s="1189">
        <v>0</v>
      </c>
      <c r="DO59" s="1189"/>
      <c r="DP59" s="1189">
        <v>0</v>
      </c>
      <c r="DQ59" s="1189"/>
      <c r="DR59" s="1189"/>
      <c r="DS59" s="1189"/>
      <c r="DT59" s="1189">
        <v>0</v>
      </c>
      <c r="DU59" s="1189"/>
      <c r="DV59" s="1189"/>
      <c r="DW59" s="1189"/>
      <c r="DX59" s="1189"/>
      <c r="DY59" s="1189">
        <v>6285944</v>
      </c>
      <c r="DZ59" s="1189"/>
      <c r="EA59" s="1189">
        <v>0</v>
      </c>
      <c r="EB59" s="1189">
        <v>0</v>
      </c>
      <c r="EC59" s="1189"/>
      <c r="ED59" s="1189">
        <v>6258508</v>
      </c>
      <c r="EE59" s="1189">
        <v>27436</v>
      </c>
      <c r="EF59" s="1189"/>
      <c r="EG59" s="1189"/>
      <c r="EH59" s="1189">
        <v>8464832</v>
      </c>
      <c r="EI59" s="1189">
        <v>2582077</v>
      </c>
      <c r="EJ59" s="1189">
        <v>5212323</v>
      </c>
      <c r="EK59" s="1189">
        <v>670432</v>
      </c>
      <c r="EL59" s="1189"/>
      <c r="EM59" s="1189">
        <v>18154724</v>
      </c>
      <c r="EN59" s="1189"/>
      <c r="EO59" s="1189"/>
      <c r="EP59" s="1189"/>
      <c r="EQ59" s="1189"/>
      <c r="ER59" s="1189"/>
      <c r="ES59" s="1189">
        <v>269263111</v>
      </c>
      <c r="ET59" s="1189"/>
    </row>
    <row r="62" spans="5:150" s="1352" customFormat="1">
      <c r="E62" s="1396">
        <v>43466</v>
      </c>
      <c r="G62" s="1352">
        <v>684648</v>
      </c>
      <c r="I62" s="1352">
        <v>23383732</v>
      </c>
      <c r="J62" s="1352">
        <v>23383732</v>
      </c>
      <c r="M62" s="1352">
        <v>189455</v>
      </c>
      <c r="N62" s="1352">
        <v>189455</v>
      </c>
      <c r="O62" s="1352">
        <v>189455</v>
      </c>
      <c r="Q62" s="1352">
        <v>0</v>
      </c>
      <c r="T62" s="1352">
        <v>0</v>
      </c>
      <c r="X62" s="1352">
        <v>0</v>
      </c>
      <c r="Y62" s="1352">
        <v>0</v>
      </c>
      <c r="AB62" s="1352">
        <v>0</v>
      </c>
      <c r="AF62" s="1352">
        <v>0</v>
      </c>
      <c r="AK62" s="1352">
        <v>0</v>
      </c>
      <c r="AO62" s="1352">
        <v>2865275</v>
      </c>
      <c r="AP62" s="1352">
        <v>1872167</v>
      </c>
      <c r="AQ62" s="1352">
        <v>993108</v>
      </c>
      <c r="AR62" s="1352">
        <v>993108</v>
      </c>
      <c r="AS62" s="1352">
        <v>0</v>
      </c>
      <c r="AY62" s="1352">
        <v>69393540</v>
      </c>
      <c r="AZ62" s="1352">
        <v>0</v>
      </c>
      <c r="BC62" s="1352">
        <v>11845205</v>
      </c>
      <c r="BD62" s="1352">
        <v>57548335</v>
      </c>
      <c r="BE62" s="1352">
        <v>0</v>
      </c>
      <c r="BL62" s="1352">
        <v>0</v>
      </c>
      <c r="BM62" s="1352">
        <v>0</v>
      </c>
      <c r="BT62" s="1352">
        <v>0</v>
      </c>
      <c r="BU62" s="1352">
        <v>0</v>
      </c>
      <c r="CC62" s="1352">
        <v>0</v>
      </c>
      <c r="CD62" s="1352">
        <v>0</v>
      </c>
      <c r="CF62" s="1352">
        <v>0</v>
      </c>
      <c r="CJ62" s="1352">
        <v>0</v>
      </c>
      <c r="CL62" s="1352">
        <v>0</v>
      </c>
      <c r="CM62" s="1352">
        <v>0</v>
      </c>
      <c r="CQ62" s="1352">
        <v>1974693</v>
      </c>
      <c r="CS62" s="1352">
        <v>1974693</v>
      </c>
      <c r="CU62" s="1352">
        <v>109725090</v>
      </c>
      <c r="CV62" s="1352">
        <v>109178988</v>
      </c>
      <c r="CW62" s="1352">
        <v>546102</v>
      </c>
      <c r="CY62" s="1352">
        <v>0</v>
      </c>
      <c r="DA62" s="1352">
        <v>0</v>
      </c>
      <c r="DE62" s="1352">
        <v>0</v>
      </c>
      <c r="DI62" s="1352">
        <v>0</v>
      </c>
      <c r="DN62" s="1352">
        <v>0</v>
      </c>
      <c r="DP62" s="1352">
        <v>0</v>
      </c>
      <c r="DT62" s="1352">
        <v>0</v>
      </c>
      <c r="DY62" s="1352">
        <v>6621604</v>
      </c>
      <c r="EA62" s="1352">
        <v>0</v>
      </c>
      <c r="EB62" s="1352">
        <v>0</v>
      </c>
      <c r="ED62" s="1352">
        <v>6593980</v>
      </c>
      <c r="EE62" s="1352">
        <v>27624</v>
      </c>
      <c r="EH62" s="1352">
        <v>8335423</v>
      </c>
      <c r="EI62" s="1352">
        <v>2577392</v>
      </c>
      <c r="EJ62" s="1352">
        <v>5105541</v>
      </c>
      <c r="EK62" s="1352">
        <v>652490</v>
      </c>
      <c r="EM62" s="1352">
        <v>18124553</v>
      </c>
      <c r="ES62" s="1189">
        <v>241298013</v>
      </c>
    </row>
    <row r="63" spans="5:150">
      <c r="E63" s="1396">
        <v>43497</v>
      </c>
      <c r="G63" s="1352">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6">
        <v>43525</v>
      </c>
      <c r="G64" s="1352">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6">
        <v>43556</v>
      </c>
      <c r="G65" s="1352">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6">
        <v>43586</v>
      </c>
      <c r="G66" s="1352">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6">
        <v>43617</v>
      </c>
      <c r="G67" s="1352">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6">
        <v>43647</v>
      </c>
      <c r="G68" s="1352">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6">
        <v>43678</v>
      </c>
      <c r="G69" s="1352">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6">
        <v>43709</v>
      </c>
      <c r="G70" s="1352">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6">
        <v>43739</v>
      </c>
      <c r="G71" s="1352">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6">
        <v>43770</v>
      </c>
      <c r="G72" s="1352">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6">
        <v>43800</v>
      </c>
      <c r="G73" s="1352">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61">
        <v>43831</v>
      </c>
      <c r="G76" s="1352">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61">
        <v>43862</v>
      </c>
      <c r="G77" s="1352">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61">
        <v>43891</v>
      </c>
      <c r="G78" s="1352">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61">
        <v>43922</v>
      </c>
      <c r="G79" s="1352">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61">
        <v>43952</v>
      </c>
      <c r="G80" s="1352">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61">
        <v>43983</v>
      </c>
      <c r="G81" s="1352">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61">
        <v>44013</v>
      </c>
      <c r="G82" s="1352">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61">
        <v>44044</v>
      </c>
      <c r="G83" s="1352">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61">
        <v>44075</v>
      </c>
      <c r="G84" s="1352">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61">
        <v>44105</v>
      </c>
      <c r="G85" s="1352">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61">
        <v>44136</v>
      </c>
      <c r="G86" s="1352">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61">
        <v>44166</v>
      </c>
      <c r="G87" s="1352">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61">
        <v>44197</v>
      </c>
      <c r="G88" s="1352">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61">
        <v>44228</v>
      </c>
      <c r="G89" s="1352">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61">
        <v>44256</v>
      </c>
      <c r="G90" s="1352">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61">
        <v>44287</v>
      </c>
      <c r="G91" s="1352">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61">
        <v>44317</v>
      </c>
      <c r="G92" s="1352">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61">
        <v>44348</v>
      </c>
      <c r="G93" s="1352">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61">
        <v>44378</v>
      </c>
      <c r="G94" s="1352">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61">
        <v>44409</v>
      </c>
      <c r="G95" s="1352">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61">
        <v>44440</v>
      </c>
      <c r="G96" s="1352">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61">
        <v>44470</v>
      </c>
      <c r="G97" s="1352">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61">
        <v>44501</v>
      </c>
      <c r="G98" s="1352">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61">
        <v>44531</v>
      </c>
      <c r="G99" s="1352">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61">
        <v>44562</v>
      </c>
      <c r="G100" s="1352">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61">
        <v>44593</v>
      </c>
      <c r="G101" s="1352">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61">
        <v>44621</v>
      </c>
      <c r="G102" s="1352">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61">
        <v>44652</v>
      </c>
      <c r="G103" s="1352">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61">
        <v>44682</v>
      </c>
      <c r="G104" s="1352">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61">
        <v>44713</v>
      </c>
      <c r="G105" s="1352">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61">
        <v>44743</v>
      </c>
      <c r="G106" s="1352">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61">
        <v>44774</v>
      </c>
      <c r="G107" s="1352">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61">
        <v>44805</v>
      </c>
      <c r="G108" s="1352">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61">
        <v>44835</v>
      </c>
      <c r="G109" s="1352">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61">
        <v>44866</v>
      </c>
      <c r="G110" s="1352">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61">
        <v>44896</v>
      </c>
      <c r="G111" s="1352">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61">
        <v>44927</v>
      </c>
      <c r="G113" s="1352">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61">
        <v>44958</v>
      </c>
      <c r="G114" s="1352">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4"/>
      <c r="C3" s="1194" t="s">
        <v>1462</v>
      </c>
      <c r="D3" s="1194"/>
      <c r="E3" s="1194"/>
      <c r="F3" s="1194"/>
      <c r="G3" s="1194"/>
      <c r="H3" s="1194"/>
      <c r="I3" s="1194"/>
      <c r="J3" s="1194"/>
      <c r="K3" s="1194"/>
      <c r="L3" s="1194"/>
      <c r="M3" s="1194"/>
      <c r="N3" s="1194"/>
      <c r="O3" s="1194" t="s">
        <v>1611</v>
      </c>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t="s">
        <v>1612</v>
      </c>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t="s">
        <v>1613</v>
      </c>
      <c r="BY3" s="1194"/>
      <c r="BZ3" s="1194"/>
      <c r="CA3" s="1194"/>
      <c r="CB3" s="1194"/>
      <c r="CC3" s="1194"/>
      <c r="CD3" s="1194" t="s">
        <v>1664</v>
      </c>
      <c r="CE3" s="1194"/>
      <c r="CF3" s="1194"/>
      <c r="CG3" s="1194"/>
      <c r="CH3" s="1194"/>
      <c r="CI3" s="1194"/>
      <c r="CJ3" s="1194"/>
      <c r="CK3" s="1194"/>
      <c r="CL3" s="1194"/>
      <c r="CM3" s="1194"/>
      <c r="CN3" s="1194"/>
      <c r="CO3" s="1194"/>
      <c r="CP3" s="1194"/>
      <c r="CQ3" s="1194" t="s">
        <v>1665</v>
      </c>
      <c r="CR3" s="1194"/>
      <c r="CS3" s="1194"/>
      <c r="CT3" s="1194"/>
      <c r="CU3" s="1194"/>
      <c r="CV3" s="1194"/>
      <c r="CW3" s="1194"/>
      <c r="CX3" s="1194"/>
      <c r="CY3" s="1194" t="s">
        <v>1666</v>
      </c>
      <c r="CZ3" s="1194"/>
      <c r="DA3" s="1194" t="s">
        <v>1617</v>
      </c>
      <c r="DB3" s="1194"/>
      <c r="DC3" s="1194"/>
      <c r="DD3" s="1194"/>
      <c r="DE3" s="1194"/>
      <c r="DF3" s="1194"/>
      <c r="DG3" s="1194"/>
      <c r="DH3" s="1194" t="s">
        <v>1618</v>
      </c>
      <c r="DI3" s="1194"/>
      <c r="DJ3" s="1194"/>
      <c r="DK3" s="1194"/>
      <c r="DL3" s="1194"/>
      <c r="DM3" s="1194"/>
      <c r="DN3" s="1194" t="s">
        <v>1619</v>
      </c>
      <c r="DO3" s="1194"/>
      <c r="DP3" s="1194" t="s">
        <v>1424</v>
      </c>
      <c r="DQ3" s="1194" t="s">
        <v>296</v>
      </c>
      <c r="DR3" s="1194" t="s">
        <v>1424</v>
      </c>
      <c r="DS3" s="1194"/>
      <c r="DT3" s="1194"/>
    </row>
    <row r="4" spans="2:124">
      <c r="B4" s="1194"/>
      <c r="C4" s="1194" t="s">
        <v>1667</v>
      </c>
      <c r="D4" s="1194" t="s">
        <v>1668</v>
      </c>
      <c r="E4" s="1194" t="s">
        <v>1669</v>
      </c>
      <c r="F4" s="1194" t="s">
        <v>1670</v>
      </c>
      <c r="G4" s="1194" t="s">
        <v>1482</v>
      </c>
      <c r="H4" s="1194" t="s">
        <v>1483</v>
      </c>
      <c r="I4" s="1194" t="s">
        <v>1671</v>
      </c>
      <c r="J4" s="1194" t="s">
        <v>1484</v>
      </c>
      <c r="K4" s="1194" t="s">
        <v>1672</v>
      </c>
      <c r="L4" s="1194" t="s">
        <v>1485</v>
      </c>
      <c r="M4" s="1194" t="s">
        <v>1486</v>
      </c>
      <c r="N4" s="1194"/>
      <c r="O4" s="1194" t="s">
        <v>1673</v>
      </c>
      <c r="P4" s="1194" t="s">
        <v>1668</v>
      </c>
      <c r="Q4" s="1194" t="s">
        <v>1481</v>
      </c>
      <c r="R4" s="1194" t="s">
        <v>1487</v>
      </c>
      <c r="S4" s="1194" t="s">
        <v>1488</v>
      </c>
      <c r="T4" s="1194" t="s">
        <v>1489</v>
      </c>
      <c r="U4" s="1194" t="s">
        <v>1674</v>
      </c>
      <c r="V4" s="1194" t="s">
        <v>1490</v>
      </c>
      <c r="W4" s="1194" t="s">
        <v>1491</v>
      </c>
      <c r="X4" s="1194" t="s">
        <v>1492</v>
      </c>
      <c r="Y4" s="1194" t="s">
        <v>1482</v>
      </c>
      <c r="Z4" s="1194" t="s">
        <v>1474</v>
      </c>
      <c r="AA4" s="1194" t="s">
        <v>1475</v>
      </c>
      <c r="AB4" s="1194" t="s">
        <v>1476</v>
      </c>
      <c r="AC4" s="1194" t="s">
        <v>1483</v>
      </c>
      <c r="AD4" s="1194" t="s">
        <v>1474</v>
      </c>
      <c r="AE4" s="1194" t="s">
        <v>1475</v>
      </c>
      <c r="AF4" s="1194" t="s">
        <v>1476</v>
      </c>
      <c r="AG4" s="1194" t="s">
        <v>1675</v>
      </c>
      <c r="AH4" s="1194" t="s">
        <v>1474</v>
      </c>
      <c r="AI4" s="1194" t="s">
        <v>1475</v>
      </c>
      <c r="AJ4" s="1194" t="s">
        <v>1476</v>
      </c>
      <c r="AK4" s="1194" t="s">
        <v>1484</v>
      </c>
      <c r="AL4" s="1194" t="s">
        <v>1474</v>
      </c>
      <c r="AM4" s="1194" t="s">
        <v>1475</v>
      </c>
      <c r="AN4" s="1194" t="s">
        <v>1476</v>
      </c>
      <c r="AO4" s="1194" t="s">
        <v>1676</v>
      </c>
      <c r="AP4" s="1194" t="s">
        <v>1474</v>
      </c>
      <c r="AQ4" s="1194" t="s">
        <v>1475</v>
      </c>
      <c r="AR4" s="1194" t="s">
        <v>1476</v>
      </c>
      <c r="AS4" s="1194" t="s">
        <v>1677</v>
      </c>
      <c r="AT4" s="1194" t="s">
        <v>1474</v>
      </c>
      <c r="AU4" s="1194" t="s">
        <v>1475</v>
      </c>
      <c r="AV4" s="1194" t="s">
        <v>1476</v>
      </c>
      <c r="AW4" s="1194" t="s">
        <v>1678</v>
      </c>
      <c r="AX4" s="1194" t="s">
        <v>1474</v>
      </c>
      <c r="AY4" s="1194" t="s">
        <v>1475</v>
      </c>
      <c r="AZ4" s="1194" t="s">
        <v>1476</v>
      </c>
      <c r="BA4" s="1194"/>
      <c r="BB4" s="1194" t="s">
        <v>1493</v>
      </c>
      <c r="BC4" s="1194" t="s">
        <v>1436</v>
      </c>
      <c r="BD4" s="1194" t="s">
        <v>1494</v>
      </c>
      <c r="BE4" s="1194" t="s">
        <v>1365</v>
      </c>
      <c r="BF4" s="1194" t="s">
        <v>1437</v>
      </c>
      <c r="BG4" s="1194" t="s">
        <v>1495</v>
      </c>
      <c r="BH4" s="1194" t="s">
        <v>1496</v>
      </c>
      <c r="BI4" s="1194"/>
      <c r="BJ4" s="1194" t="s">
        <v>1447</v>
      </c>
      <c r="BK4" s="1194" t="s">
        <v>1494</v>
      </c>
      <c r="BL4" s="1194" t="s">
        <v>1365</v>
      </c>
      <c r="BM4" s="1194" t="s">
        <v>1437</v>
      </c>
      <c r="BN4" s="1194" t="s">
        <v>1495</v>
      </c>
      <c r="BO4" s="1194" t="s">
        <v>1496</v>
      </c>
      <c r="BP4" s="1194"/>
      <c r="BQ4" s="1194" t="s">
        <v>1497</v>
      </c>
      <c r="BR4" s="1194" t="s">
        <v>1494</v>
      </c>
      <c r="BS4" s="1194" t="s">
        <v>1365</v>
      </c>
      <c r="BT4" s="1194" t="s">
        <v>1437</v>
      </c>
      <c r="BU4" s="1194" t="s">
        <v>1495</v>
      </c>
      <c r="BV4" s="1194" t="s">
        <v>1496</v>
      </c>
      <c r="BW4" s="1194"/>
      <c r="BX4" s="1194" t="s">
        <v>1679</v>
      </c>
      <c r="BY4" s="1194" t="s">
        <v>1680</v>
      </c>
      <c r="BZ4" s="1194" t="s">
        <v>1498</v>
      </c>
      <c r="CA4" s="1194" t="s">
        <v>1499</v>
      </c>
      <c r="CB4" s="1194" t="s">
        <v>1500</v>
      </c>
      <c r="CC4" s="1194"/>
      <c r="CD4" s="1194" t="s">
        <v>1681</v>
      </c>
      <c r="CE4" s="1194" t="s">
        <v>1682</v>
      </c>
      <c r="CF4" s="1194" t="s">
        <v>1364</v>
      </c>
      <c r="CG4" s="1194" t="s">
        <v>1365</v>
      </c>
      <c r="CH4" s="1194" t="s">
        <v>1683</v>
      </c>
      <c r="CI4" s="1194" t="s">
        <v>1364</v>
      </c>
      <c r="CJ4" s="1194" t="s">
        <v>1365</v>
      </c>
      <c r="CK4" s="1194"/>
      <c r="CL4" s="1194" t="s">
        <v>1684</v>
      </c>
      <c r="CM4" s="1194" t="s">
        <v>1364</v>
      </c>
      <c r="CN4" s="1194" t="s">
        <v>1365</v>
      </c>
      <c r="CO4" s="1194"/>
      <c r="CP4" s="1194"/>
      <c r="CQ4" s="1194" t="s">
        <v>1685</v>
      </c>
      <c r="CR4" s="1194" t="s">
        <v>1686</v>
      </c>
      <c r="CS4" s="1194" t="s">
        <v>1364</v>
      </c>
      <c r="CT4" s="1194" t="s">
        <v>1365</v>
      </c>
      <c r="CU4" s="1194" t="s">
        <v>1687</v>
      </c>
      <c r="CV4" s="1194" t="s">
        <v>1364</v>
      </c>
      <c r="CW4" s="1194" t="s">
        <v>1365</v>
      </c>
      <c r="CX4" s="1194"/>
      <c r="CY4" s="1194" t="s">
        <v>1688</v>
      </c>
      <c r="CZ4" s="1194"/>
      <c r="DA4" s="1194" t="s">
        <v>1169</v>
      </c>
      <c r="DB4" s="1194" t="s">
        <v>1689</v>
      </c>
      <c r="DC4" s="1194" t="s">
        <v>1364</v>
      </c>
      <c r="DD4" s="1194" t="s">
        <v>1365</v>
      </c>
      <c r="DE4" s="1194" t="s">
        <v>1690</v>
      </c>
      <c r="DF4" s="1194"/>
      <c r="DG4" s="1194"/>
      <c r="DH4" s="1194" t="s">
        <v>1691</v>
      </c>
      <c r="DI4" s="1194" t="s">
        <v>1456</v>
      </c>
      <c r="DJ4" s="1194" t="s">
        <v>1457</v>
      </c>
      <c r="DK4" s="1194" t="s">
        <v>1692</v>
      </c>
      <c r="DL4" s="1194" t="s">
        <v>1458</v>
      </c>
      <c r="DM4" s="1194"/>
      <c r="DN4" s="1194" t="s">
        <v>1693</v>
      </c>
      <c r="DO4" s="1194"/>
      <c r="DP4" s="1194" t="s">
        <v>1424</v>
      </c>
      <c r="DQ4" s="1194" t="s">
        <v>1501</v>
      </c>
      <c r="DR4" s="1194" t="s">
        <v>1424</v>
      </c>
      <c r="DS4" s="1194"/>
      <c r="DT4" s="1194" t="s">
        <v>1502</v>
      </c>
    </row>
    <row r="5" spans="2:12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c r="DF5" s="1194"/>
      <c r="DG5" s="1194" t="s">
        <v>1424</v>
      </c>
      <c r="DH5" s="1194"/>
      <c r="DI5" s="1194"/>
      <c r="DJ5" s="1194"/>
      <c r="DK5" s="1194"/>
      <c r="DL5" s="1194"/>
      <c r="DM5" s="1194" t="s">
        <v>1424</v>
      </c>
      <c r="DN5" s="1194"/>
      <c r="DO5" s="1194"/>
      <c r="DP5" s="1194"/>
      <c r="DQ5" s="1194"/>
      <c r="DR5" s="1194"/>
      <c r="DS5" s="1194"/>
      <c r="DT5" s="1194"/>
    </row>
    <row r="6" spans="2:124">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1352"/>
      <c r="AV6" s="1352"/>
      <c r="AW6" s="1352"/>
      <c r="AX6" s="1352"/>
      <c r="AY6" s="1352"/>
      <c r="AZ6" s="1352"/>
      <c r="BA6" s="1352"/>
      <c r="BB6" s="1352"/>
      <c r="BC6" s="1352"/>
      <c r="BD6" s="1352"/>
      <c r="BE6" s="1352"/>
      <c r="BF6" s="1352"/>
      <c r="BG6" s="1352"/>
      <c r="BH6" s="1352"/>
      <c r="BI6" s="1352"/>
      <c r="BJ6" s="1352"/>
      <c r="BK6" s="1352"/>
      <c r="BL6" s="1352"/>
      <c r="BM6" s="1352"/>
      <c r="BN6" s="1352"/>
      <c r="BO6" s="1352"/>
      <c r="BP6" s="1352"/>
      <c r="BQ6" s="1352"/>
      <c r="BR6" s="1352"/>
      <c r="BS6" s="1352"/>
      <c r="BT6" s="1352"/>
      <c r="BU6" s="1352"/>
      <c r="BV6" s="1352"/>
      <c r="BW6" s="1352"/>
      <c r="BX6" s="1352"/>
      <c r="BY6" s="1352"/>
      <c r="BZ6" s="1352"/>
      <c r="CA6" s="1352"/>
      <c r="CB6" s="1352"/>
      <c r="CC6" s="1352"/>
      <c r="CD6" s="1352"/>
      <c r="CE6" s="1352"/>
      <c r="CF6" s="1352"/>
      <c r="CG6" s="1352"/>
      <c r="CH6" s="1352"/>
      <c r="CI6" s="1352"/>
      <c r="CJ6" s="1352"/>
      <c r="CK6" s="1352"/>
      <c r="CL6" s="1352"/>
      <c r="CM6" s="1352"/>
      <c r="CN6" s="1352"/>
      <c r="CO6" s="1352"/>
      <c r="CP6" s="1352"/>
      <c r="CQ6" s="1352"/>
      <c r="CR6" s="1352"/>
      <c r="CS6" s="1352"/>
      <c r="CT6" s="1352"/>
      <c r="CU6" s="1352"/>
      <c r="CV6" s="1352"/>
      <c r="CW6" s="1352"/>
      <c r="CX6" s="1352"/>
      <c r="CY6" s="1352"/>
      <c r="CZ6" s="1352"/>
      <c r="DA6" s="1352"/>
      <c r="DB6" s="1352"/>
      <c r="DC6" s="1352"/>
      <c r="DD6" s="1352"/>
      <c r="DE6" s="1352"/>
      <c r="DF6" s="1352"/>
      <c r="DG6" s="1352"/>
      <c r="DH6" s="1352"/>
      <c r="DI6" s="1352"/>
      <c r="DJ6" s="1352"/>
      <c r="DK6" s="1352"/>
      <c r="DL6" s="1352"/>
      <c r="DM6" s="1352"/>
      <c r="DN6" s="1352"/>
      <c r="DO6" s="1352"/>
      <c r="DP6" s="1352"/>
      <c r="DQ6" s="1352"/>
      <c r="DR6" s="1352"/>
      <c r="DS6" s="1352"/>
      <c r="DT6" s="1352"/>
    </row>
    <row r="7" spans="2:124">
      <c r="B7" s="1196">
        <v>42005</v>
      </c>
      <c r="C7" s="1400">
        <v>70144770</v>
      </c>
      <c r="D7" s="1400">
        <v>70144770</v>
      </c>
      <c r="E7" s="1400">
        <v>62180320</v>
      </c>
      <c r="F7" s="1400">
        <v>7964450</v>
      </c>
      <c r="G7" s="1400"/>
      <c r="H7" s="1400"/>
      <c r="I7" s="1400"/>
      <c r="J7" s="1400"/>
      <c r="K7" s="1400"/>
      <c r="L7" s="1400"/>
      <c r="M7" s="1400"/>
      <c r="N7" s="1400"/>
      <c r="O7" s="1400">
        <v>16138771</v>
      </c>
      <c r="P7" s="1400">
        <v>2720811</v>
      </c>
      <c r="Q7" s="1400">
        <v>2668572</v>
      </c>
      <c r="R7" s="1400">
        <v>1670735</v>
      </c>
      <c r="S7" s="1400">
        <v>997837</v>
      </c>
      <c r="T7" s="1400"/>
      <c r="U7" s="1400">
        <v>52239</v>
      </c>
      <c r="V7" s="1400">
        <v>52239</v>
      </c>
      <c r="W7" s="1400"/>
      <c r="X7" s="1400"/>
      <c r="Y7" s="1400">
        <v>0</v>
      </c>
      <c r="Z7" s="1400"/>
      <c r="AA7" s="1400"/>
      <c r="AB7" s="1400"/>
      <c r="AC7" s="1400">
        <v>0</v>
      </c>
      <c r="AD7" s="1400"/>
      <c r="AE7" s="1400"/>
      <c r="AF7" s="1400"/>
      <c r="AG7" s="1400">
        <v>2780608</v>
      </c>
      <c r="AH7" s="1400">
        <v>1660332</v>
      </c>
      <c r="AI7" s="1400">
        <v>1120276</v>
      </c>
      <c r="AJ7" s="1400"/>
      <c r="AK7" s="1400">
        <v>2398661</v>
      </c>
      <c r="AL7" s="1400">
        <v>2398661</v>
      </c>
      <c r="AM7" s="1400"/>
      <c r="AN7" s="1400"/>
      <c r="AO7" s="1400">
        <v>3145971</v>
      </c>
      <c r="AP7" s="1400">
        <v>3145971</v>
      </c>
      <c r="AQ7" s="1400"/>
      <c r="AR7" s="1400"/>
      <c r="AS7" s="1400">
        <v>5092720</v>
      </c>
      <c r="AT7" s="1400">
        <v>2152207</v>
      </c>
      <c r="AU7" s="1400">
        <v>2940513</v>
      </c>
      <c r="AV7" s="1400"/>
      <c r="AW7" s="1400">
        <v>0</v>
      </c>
      <c r="AX7" s="1400"/>
      <c r="AY7" s="1400"/>
      <c r="AZ7" s="1400"/>
      <c r="BA7" s="1400"/>
      <c r="BB7" s="1400">
        <v>0</v>
      </c>
      <c r="BC7" s="1400">
        <v>0</v>
      </c>
      <c r="BD7" s="1400"/>
      <c r="BE7" s="1400">
        <v>0</v>
      </c>
      <c r="BF7" s="1400"/>
      <c r="BG7" s="1400"/>
      <c r="BH7" s="1400"/>
      <c r="BI7" s="1400"/>
      <c r="BJ7" s="1400">
        <v>0</v>
      </c>
      <c r="BK7" s="1400"/>
      <c r="BL7" s="1400">
        <v>0</v>
      </c>
      <c r="BM7" s="1400"/>
      <c r="BN7" s="1400"/>
      <c r="BO7" s="1400"/>
      <c r="BP7" s="1400"/>
      <c r="BQ7" s="1400">
        <v>0</v>
      </c>
      <c r="BR7" s="1400"/>
      <c r="BS7" s="1400">
        <v>0</v>
      </c>
      <c r="BT7" s="1400"/>
      <c r="BU7" s="1400"/>
      <c r="BV7" s="1400"/>
      <c r="BW7" s="1400"/>
      <c r="BX7" s="1400">
        <v>0</v>
      </c>
      <c r="BY7" s="1400"/>
      <c r="BZ7" s="1400"/>
      <c r="CA7" s="1400"/>
      <c r="CB7" s="1400"/>
      <c r="CC7" s="1400"/>
      <c r="CD7" s="1400">
        <v>0</v>
      </c>
      <c r="CE7" s="1400">
        <v>0</v>
      </c>
      <c r="CF7" s="1400"/>
      <c r="CG7" s="1400"/>
      <c r="CH7" s="1400">
        <v>0</v>
      </c>
      <c r="CI7" s="1400"/>
      <c r="CJ7" s="1400"/>
      <c r="CK7" s="1400"/>
      <c r="CL7" s="1400">
        <v>0</v>
      </c>
      <c r="CM7" s="1400"/>
      <c r="CN7" s="1400"/>
      <c r="CO7" s="1400"/>
      <c r="CP7" s="1400"/>
      <c r="CQ7" s="1400">
        <v>0</v>
      </c>
      <c r="CR7" s="1400">
        <v>0</v>
      </c>
      <c r="CS7" s="1400"/>
      <c r="CT7" s="1400"/>
      <c r="CU7" s="1400">
        <v>0</v>
      </c>
      <c r="CV7" s="1400"/>
      <c r="CW7" s="1400"/>
      <c r="CX7" s="1400"/>
      <c r="CY7" s="1400">
        <v>2391375</v>
      </c>
      <c r="CZ7" s="1400"/>
      <c r="DA7" s="1400">
        <v>0</v>
      </c>
      <c r="DB7" s="1400">
        <v>0</v>
      </c>
      <c r="DC7" s="1400"/>
      <c r="DD7" s="1400"/>
      <c r="DE7" s="1400"/>
      <c r="DF7" s="1400"/>
      <c r="DG7" s="1400"/>
      <c r="DH7" s="1400">
        <v>13646174</v>
      </c>
      <c r="DI7" s="1400">
        <v>4635820</v>
      </c>
      <c r="DJ7" s="1400">
        <v>3306455</v>
      </c>
      <c r="DK7" s="1400">
        <v>387616</v>
      </c>
      <c r="DL7" s="1400">
        <v>5316283</v>
      </c>
      <c r="DM7" s="1400"/>
      <c r="DN7" s="1400">
        <v>5640456.5199999958</v>
      </c>
      <c r="DO7" s="1400"/>
      <c r="DP7" s="1400"/>
      <c r="DQ7" s="1400">
        <v>107961546.52</v>
      </c>
      <c r="DR7" s="1351"/>
      <c r="DS7" s="1351"/>
      <c r="DT7" s="1351">
        <v>0</v>
      </c>
    </row>
    <row r="8" spans="2:124">
      <c r="B8" s="1196">
        <v>42036</v>
      </c>
      <c r="C8" s="1400">
        <v>72839136</v>
      </c>
      <c r="D8" s="1400">
        <v>72839136</v>
      </c>
      <c r="E8" s="1400">
        <v>65853362</v>
      </c>
      <c r="F8" s="1400">
        <v>6985774</v>
      </c>
      <c r="G8" s="1400"/>
      <c r="H8" s="1400"/>
      <c r="I8" s="1400"/>
      <c r="J8" s="1400"/>
      <c r="K8" s="1400"/>
      <c r="L8" s="1400"/>
      <c r="M8" s="1400"/>
      <c r="N8" s="1400"/>
      <c r="O8" s="1400">
        <v>17519805</v>
      </c>
      <c r="P8" s="1400">
        <v>2795911</v>
      </c>
      <c r="Q8" s="1400">
        <v>2743216</v>
      </c>
      <c r="R8" s="1400">
        <v>1581388</v>
      </c>
      <c r="S8" s="1400">
        <v>1161828</v>
      </c>
      <c r="T8" s="1400"/>
      <c r="U8" s="1400">
        <v>52695</v>
      </c>
      <c r="V8" s="1400">
        <v>52695</v>
      </c>
      <c r="W8" s="1400"/>
      <c r="X8" s="1400"/>
      <c r="Y8" s="1400">
        <v>0</v>
      </c>
      <c r="Z8" s="1400"/>
      <c r="AA8" s="1400"/>
      <c r="AB8" s="1400"/>
      <c r="AC8" s="1400">
        <v>0</v>
      </c>
      <c r="AD8" s="1400"/>
      <c r="AE8" s="1400"/>
      <c r="AF8" s="1400"/>
      <c r="AG8" s="1400">
        <v>3520864</v>
      </c>
      <c r="AH8" s="1400">
        <v>2677552</v>
      </c>
      <c r="AI8" s="1400">
        <v>843312</v>
      </c>
      <c r="AJ8" s="1400"/>
      <c r="AK8" s="1400">
        <v>2410917</v>
      </c>
      <c r="AL8" s="1400">
        <v>2410917</v>
      </c>
      <c r="AM8" s="1400"/>
      <c r="AN8" s="1400"/>
      <c r="AO8" s="1400">
        <v>3730606</v>
      </c>
      <c r="AP8" s="1400">
        <v>3730606</v>
      </c>
      <c r="AQ8" s="1400"/>
      <c r="AR8" s="1400"/>
      <c r="AS8" s="1400">
        <v>5061507</v>
      </c>
      <c r="AT8" s="1400">
        <v>3226297</v>
      </c>
      <c r="AU8" s="1400">
        <v>1835210</v>
      </c>
      <c r="AV8" s="1400"/>
      <c r="AW8" s="1400">
        <v>0</v>
      </c>
      <c r="AX8" s="1400"/>
      <c r="AY8" s="1400"/>
      <c r="AZ8" s="1400"/>
      <c r="BA8" s="1400"/>
      <c r="BB8" s="1400">
        <v>0</v>
      </c>
      <c r="BC8" s="1400">
        <v>0</v>
      </c>
      <c r="BD8" s="1400"/>
      <c r="BE8" s="1400">
        <v>0</v>
      </c>
      <c r="BF8" s="1400"/>
      <c r="BG8" s="1400"/>
      <c r="BH8" s="1400"/>
      <c r="BI8" s="1400"/>
      <c r="BJ8" s="1400">
        <v>0</v>
      </c>
      <c r="BK8" s="1400"/>
      <c r="BL8" s="1400">
        <v>0</v>
      </c>
      <c r="BM8" s="1400"/>
      <c r="BN8" s="1400"/>
      <c r="BO8" s="1400"/>
      <c r="BP8" s="1400"/>
      <c r="BQ8" s="1400">
        <v>0</v>
      </c>
      <c r="BR8" s="1400"/>
      <c r="BS8" s="1400">
        <v>0</v>
      </c>
      <c r="BT8" s="1400"/>
      <c r="BU8" s="1400"/>
      <c r="BV8" s="1400"/>
      <c r="BW8" s="1400"/>
      <c r="BX8" s="1400">
        <v>0</v>
      </c>
      <c r="BY8" s="1400"/>
      <c r="BZ8" s="1400"/>
      <c r="CA8" s="1400"/>
      <c r="CB8" s="1400"/>
      <c r="CC8" s="1400"/>
      <c r="CD8" s="1400">
        <v>0</v>
      </c>
      <c r="CE8" s="1400">
        <v>0</v>
      </c>
      <c r="CF8" s="1400"/>
      <c r="CG8" s="1400"/>
      <c r="CH8" s="1400">
        <v>0</v>
      </c>
      <c r="CI8" s="1400"/>
      <c r="CJ8" s="1400"/>
      <c r="CK8" s="1400"/>
      <c r="CL8" s="1400">
        <v>0</v>
      </c>
      <c r="CM8" s="1400"/>
      <c r="CN8" s="1400"/>
      <c r="CO8" s="1400"/>
      <c r="CP8" s="1400"/>
      <c r="CQ8" s="1400">
        <v>0</v>
      </c>
      <c r="CR8" s="1400">
        <v>0</v>
      </c>
      <c r="CS8" s="1400"/>
      <c r="CT8" s="1400"/>
      <c r="CU8" s="1400">
        <v>0</v>
      </c>
      <c r="CV8" s="1400"/>
      <c r="CW8" s="1400"/>
      <c r="CX8" s="1400"/>
      <c r="CY8" s="1400">
        <v>2224109</v>
      </c>
      <c r="CZ8" s="1400"/>
      <c r="DA8" s="1400">
        <v>0</v>
      </c>
      <c r="DB8" s="1400">
        <v>0</v>
      </c>
      <c r="DC8" s="1400"/>
      <c r="DD8" s="1400"/>
      <c r="DE8" s="1400"/>
      <c r="DF8" s="1400"/>
      <c r="DG8" s="1400"/>
      <c r="DH8" s="1400">
        <v>14200556.199999999</v>
      </c>
      <c r="DI8" s="1400">
        <v>4694670</v>
      </c>
      <c r="DJ8" s="1400">
        <v>3309560</v>
      </c>
      <c r="DK8" s="1400">
        <v>916734</v>
      </c>
      <c r="DL8" s="1400">
        <v>5279592.2</v>
      </c>
      <c r="DM8" s="1400"/>
      <c r="DN8" s="1400">
        <v>6339329.950000003</v>
      </c>
      <c r="DO8" s="1400"/>
      <c r="DP8" s="1400"/>
      <c r="DQ8" s="1400">
        <v>113122936.15000001</v>
      </c>
      <c r="DR8" s="1351"/>
      <c r="DS8" s="1351"/>
      <c r="DT8" s="1351">
        <v>0</v>
      </c>
    </row>
    <row r="9" spans="2:124">
      <c r="B9" s="1196">
        <v>42064</v>
      </c>
      <c r="C9" s="1400">
        <v>75993377</v>
      </c>
      <c r="D9" s="1400">
        <v>75993377</v>
      </c>
      <c r="E9" s="1400">
        <v>68324688</v>
      </c>
      <c r="F9" s="1400">
        <v>7668689</v>
      </c>
      <c r="G9" s="1400"/>
      <c r="H9" s="1400"/>
      <c r="I9" s="1400"/>
      <c r="J9" s="1400"/>
      <c r="K9" s="1400"/>
      <c r="L9" s="1400"/>
      <c r="M9" s="1400"/>
      <c r="N9" s="1400"/>
      <c r="O9" s="1400">
        <v>17638489</v>
      </c>
      <c r="P9" s="1400">
        <v>2852589</v>
      </c>
      <c r="Q9" s="1400">
        <v>2759347</v>
      </c>
      <c r="R9" s="1400">
        <v>1842653</v>
      </c>
      <c r="S9" s="1400">
        <v>916694</v>
      </c>
      <c r="T9" s="1400"/>
      <c r="U9" s="1400">
        <v>93242</v>
      </c>
      <c r="V9" s="1400">
        <v>93242</v>
      </c>
      <c r="W9" s="1400"/>
      <c r="X9" s="1400"/>
      <c r="Y9" s="1400">
        <v>0</v>
      </c>
      <c r="Z9" s="1400"/>
      <c r="AA9" s="1400"/>
      <c r="AB9" s="1400"/>
      <c r="AC9" s="1400">
        <v>0</v>
      </c>
      <c r="AD9" s="1400"/>
      <c r="AE9" s="1400"/>
      <c r="AF9" s="1400"/>
      <c r="AG9" s="1400">
        <v>3437212</v>
      </c>
      <c r="AH9" s="1400">
        <v>3095259</v>
      </c>
      <c r="AI9" s="1400">
        <v>341953</v>
      </c>
      <c r="AJ9" s="1400"/>
      <c r="AK9" s="1400">
        <v>2458895</v>
      </c>
      <c r="AL9" s="1400">
        <v>2458895</v>
      </c>
      <c r="AM9" s="1400"/>
      <c r="AN9" s="1400"/>
      <c r="AO9" s="1400">
        <v>3704639</v>
      </c>
      <c r="AP9" s="1400">
        <v>3368401</v>
      </c>
      <c r="AQ9" s="1400">
        <v>336238</v>
      </c>
      <c r="AR9" s="1400"/>
      <c r="AS9" s="1400">
        <v>5185154</v>
      </c>
      <c r="AT9" s="1400">
        <v>1890231</v>
      </c>
      <c r="AU9" s="1400">
        <v>3294923</v>
      </c>
      <c r="AV9" s="1400"/>
      <c r="AW9" s="1400">
        <v>0</v>
      </c>
      <c r="AX9" s="1400"/>
      <c r="AY9" s="1400"/>
      <c r="AZ9" s="1400"/>
      <c r="BA9" s="1400"/>
      <c r="BB9" s="1400">
        <v>0</v>
      </c>
      <c r="BC9" s="1400">
        <v>0</v>
      </c>
      <c r="BD9" s="1400"/>
      <c r="BE9" s="1400">
        <v>0</v>
      </c>
      <c r="BF9" s="1400"/>
      <c r="BG9" s="1400"/>
      <c r="BH9" s="1400"/>
      <c r="BI9" s="1400"/>
      <c r="BJ9" s="1400">
        <v>0</v>
      </c>
      <c r="BK9" s="1400"/>
      <c r="BL9" s="1400">
        <v>0</v>
      </c>
      <c r="BM9" s="1400"/>
      <c r="BN9" s="1400"/>
      <c r="BO9" s="1400"/>
      <c r="BP9" s="1400"/>
      <c r="BQ9" s="1400">
        <v>0</v>
      </c>
      <c r="BR9" s="1400"/>
      <c r="BS9" s="1400">
        <v>0</v>
      </c>
      <c r="BT9" s="1400"/>
      <c r="BU9" s="1400"/>
      <c r="BV9" s="1400"/>
      <c r="BW9" s="1400"/>
      <c r="BX9" s="1400">
        <v>0</v>
      </c>
      <c r="BY9" s="1400"/>
      <c r="BZ9" s="1400"/>
      <c r="CA9" s="1400"/>
      <c r="CB9" s="1400"/>
      <c r="CC9" s="1400"/>
      <c r="CD9" s="1400">
        <v>0</v>
      </c>
      <c r="CE9" s="1400">
        <v>0</v>
      </c>
      <c r="CF9" s="1400"/>
      <c r="CG9" s="1400"/>
      <c r="CH9" s="1400">
        <v>0</v>
      </c>
      <c r="CI9" s="1400"/>
      <c r="CJ9" s="1400"/>
      <c r="CK9" s="1400"/>
      <c r="CL9" s="1400">
        <v>0</v>
      </c>
      <c r="CM9" s="1400"/>
      <c r="CN9" s="1400"/>
      <c r="CO9" s="1400"/>
      <c r="CP9" s="1400"/>
      <c r="CQ9" s="1400">
        <v>0</v>
      </c>
      <c r="CR9" s="1400">
        <v>0</v>
      </c>
      <c r="CS9" s="1400"/>
      <c r="CT9" s="1400"/>
      <c r="CU9" s="1400">
        <v>0</v>
      </c>
      <c r="CV9" s="1400"/>
      <c r="CW9" s="1400"/>
      <c r="CX9" s="1400"/>
      <c r="CY9" s="1400">
        <v>2058375</v>
      </c>
      <c r="CZ9" s="1400"/>
      <c r="DA9" s="1400">
        <v>0</v>
      </c>
      <c r="DB9" s="1400">
        <v>0</v>
      </c>
      <c r="DC9" s="1400"/>
      <c r="DD9" s="1400"/>
      <c r="DE9" s="1400"/>
      <c r="DF9" s="1400"/>
      <c r="DG9" s="1400"/>
      <c r="DH9" s="1400">
        <v>17086306</v>
      </c>
      <c r="DI9" s="1400">
        <v>4833707</v>
      </c>
      <c r="DJ9" s="1400">
        <v>1004135</v>
      </c>
      <c r="DK9" s="1400">
        <v>3912008</v>
      </c>
      <c r="DL9" s="1400">
        <v>7336456</v>
      </c>
      <c r="DM9" s="1400"/>
      <c r="DN9" s="1400">
        <v>7205475.900000006</v>
      </c>
      <c r="DO9" s="1400"/>
      <c r="DP9" s="1400"/>
      <c r="DQ9" s="1400">
        <v>119982022.90000001</v>
      </c>
      <c r="DR9" s="1351"/>
      <c r="DS9" s="1351"/>
      <c r="DT9" s="1351">
        <v>0</v>
      </c>
    </row>
    <row r="10" spans="2:124">
      <c r="B10" s="1196">
        <v>42095</v>
      </c>
      <c r="C10" s="1400">
        <v>74678115</v>
      </c>
      <c r="D10" s="1400">
        <v>74678115</v>
      </c>
      <c r="E10" s="1400">
        <v>67668878</v>
      </c>
      <c r="F10" s="1400">
        <v>7009237</v>
      </c>
      <c r="G10" s="1400"/>
      <c r="H10" s="1400"/>
      <c r="I10" s="1400"/>
      <c r="J10" s="1400"/>
      <c r="K10" s="1400"/>
      <c r="L10" s="1400"/>
      <c r="M10" s="1400"/>
      <c r="N10" s="1400"/>
      <c r="O10" s="1400">
        <v>15733789</v>
      </c>
      <c r="P10" s="1400">
        <v>2669156</v>
      </c>
      <c r="Q10" s="1400">
        <v>2489632</v>
      </c>
      <c r="R10" s="1400">
        <v>1476774</v>
      </c>
      <c r="S10" s="1400">
        <v>1012858</v>
      </c>
      <c r="T10" s="1400"/>
      <c r="U10" s="1400">
        <v>179524</v>
      </c>
      <c r="V10" s="1400">
        <v>163958</v>
      </c>
      <c r="W10" s="1400">
        <v>15566</v>
      </c>
      <c r="X10" s="1400"/>
      <c r="Y10" s="1400">
        <v>0</v>
      </c>
      <c r="Z10" s="1400"/>
      <c r="AA10" s="1400"/>
      <c r="AB10" s="1400"/>
      <c r="AC10" s="1400">
        <v>0</v>
      </c>
      <c r="AD10" s="1400"/>
      <c r="AE10" s="1400"/>
      <c r="AF10" s="1400"/>
      <c r="AG10" s="1400">
        <v>2123636</v>
      </c>
      <c r="AH10" s="1400">
        <v>1466303</v>
      </c>
      <c r="AI10" s="1400">
        <v>657333</v>
      </c>
      <c r="AJ10" s="1400"/>
      <c r="AK10" s="1400">
        <v>2478740</v>
      </c>
      <c r="AL10" s="1400">
        <v>2478740</v>
      </c>
      <c r="AM10" s="1400"/>
      <c r="AN10" s="1400"/>
      <c r="AO10" s="1400">
        <v>2245561</v>
      </c>
      <c r="AP10" s="1400">
        <v>1752482</v>
      </c>
      <c r="AQ10" s="1400">
        <v>493079</v>
      </c>
      <c r="AR10" s="1400"/>
      <c r="AS10" s="1400">
        <v>6216696</v>
      </c>
      <c r="AT10" s="1400">
        <v>1998919</v>
      </c>
      <c r="AU10" s="1400">
        <v>4217777</v>
      </c>
      <c r="AV10" s="1400"/>
      <c r="AW10" s="1400">
        <v>0</v>
      </c>
      <c r="AX10" s="1400"/>
      <c r="AY10" s="1400"/>
      <c r="AZ10" s="1400"/>
      <c r="BA10" s="1400"/>
      <c r="BB10" s="1400">
        <v>0</v>
      </c>
      <c r="BC10" s="1400">
        <v>0</v>
      </c>
      <c r="BD10" s="1400"/>
      <c r="BE10" s="1400">
        <v>0</v>
      </c>
      <c r="BF10" s="1400"/>
      <c r="BG10" s="1400"/>
      <c r="BH10" s="1400"/>
      <c r="BI10" s="1400"/>
      <c r="BJ10" s="1400">
        <v>0</v>
      </c>
      <c r="BK10" s="1400"/>
      <c r="BL10" s="1400">
        <v>0</v>
      </c>
      <c r="BM10" s="1400"/>
      <c r="BN10" s="1400"/>
      <c r="BO10" s="1400"/>
      <c r="BP10" s="1400"/>
      <c r="BQ10" s="1400">
        <v>0</v>
      </c>
      <c r="BR10" s="1400"/>
      <c r="BS10" s="1400">
        <v>0</v>
      </c>
      <c r="BT10" s="1400"/>
      <c r="BU10" s="1400"/>
      <c r="BV10" s="1400"/>
      <c r="BW10" s="1400"/>
      <c r="BX10" s="1400">
        <v>0</v>
      </c>
      <c r="BY10" s="1400"/>
      <c r="BZ10" s="1400"/>
      <c r="CA10" s="1400"/>
      <c r="CB10" s="1400"/>
      <c r="CC10" s="1400"/>
      <c r="CD10" s="1400">
        <v>0</v>
      </c>
      <c r="CE10" s="1400">
        <v>0</v>
      </c>
      <c r="CF10" s="1400"/>
      <c r="CG10" s="1400"/>
      <c r="CH10" s="1400">
        <v>0</v>
      </c>
      <c r="CI10" s="1400"/>
      <c r="CJ10" s="1400"/>
      <c r="CK10" s="1400"/>
      <c r="CL10" s="1400">
        <v>0</v>
      </c>
      <c r="CM10" s="1400"/>
      <c r="CN10" s="1400"/>
      <c r="CO10" s="1400"/>
      <c r="CP10" s="1400"/>
      <c r="CQ10" s="1400">
        <v>0</v>
      </c>
      <c r="CR10" s="1400">
        <v>0</v>
      </c>
      <c r="CS10" s="1400"/>
      <c r="CT10" s="1400"/>
      <c r="CU10" s="1400">
        <v>0</v>
      </c>
      <c r="CV10" s="1400"/>
      <c r="CW10" s="1400"/>
      <c r="CX10" s="1400"/>
      <c r="CY10" s="1400">
        <v>1888830</v>
      </c>
      <c r="CZ10" s="1400"/>
      <c r="DA10" s="1400">
        <v>0</v>
      </c>
      <c r="DB10" s="1400">
        <v>0</v>
      </c>
      <c r="DC10" s="1400"/>
      <c r="DD10" s="1400"/>
      <c r="DE10" s="1400"/>
      <c r="DF10" s="1400"/>
      <c r="DG10" s="1400"/>
      <c r="DH10" s="1400">
        <v>17608854</v>
      </c>
      <c r="DI10" s="1400">
        <v>4960285</v>
      </c>
      <c r="DJ10" s="1400">
        <v>1004135</v>
      </c>
      <c r="DK10" s="1400">
        <v>4350055</v>
      </c>
      <c r="DL10" s="1400">
        <v>7294379</v>
      </c>
      <c r="DM10" s="1400"/>
      <c r="DN10" s="1400">
        <v>6519770.3700000048</v>
      </c>
      <c r="DO10" s="1400"/>
      <c r="DP10" s="1400"/>
      <c r="DQ10" s="1400">
        <v>116429358.37</v>
      </c>
      <c r="DR10" s="1351"/>
      <c r="DS10" s="1351"/>
      <c r="DT10" s="1351">
        <v>0</v>
      </c>
    </row>
    <row r="11" spans="2:124">
      <c r="B11" s="1196">
        <v>42125</v>
      </c>
      <c r="C11" s="1400">
        <v>71195609</v>
      </c>
      <c r="D11" s="1400">
        <v>71195609</v>
      </c>
      <c r="E11" s="1400">
        <v>60271534</v>
      </c>
      <c r="F11" s="1400">
        <v>10924075</v>
      </c>
      <c r="G11" s="1400"/>
      <c r="H11" s="1400"/>
      <c r="I11" s="1400"/>
      <c r="J11" s="1400"/>
      <c r="K11" s="1400"/>
      <c r="L11" s="1400"/>
      <c r="M11" s="1400"/>
      <c r="N11" s="1400"/>
      <c r="O11" s="1400">
        <v>18011768</v>
      </c>
      <c r="P11" s="1400">
        <v>2940931</v>
      </c>
      <c r="Q11" s="1400">
        <v>2788832</v>
      </c>
      <c r="R11" s="1400">
        <v>1483323</v>
      </c>
      <c r="S11" s="1400">
        <v>1305509</v>
      </c>
      <c r="T11" s="1400"/>
      <c r="U11" s="1400">
        <v>152099</v>
      </c>
      <c r="V11" s="1400">
        <v>152099</v>
      </c>
      <c r="W11" s="1400"/>
      <c r="X11" s="1400"/>
      <c r="Y11" s="1400">
        <v>0</v>
      </c>
      <c r="Z11" s="1400"/>
      <c r="AA11" s="1400"/>
      <c r="AB11" s="1400"/>
      <c r="AC11" s="1400">
        <v>0</v>
      </c>
      <c r="AD11" s="1400"/>
      <c r="AE11" s="1400"/>
      <c r="AF11" s="1400"/>
      <c r="AG11" s="1400">
        <v>3108146</v>
      </c>
      <c r="AH11" s="1400">
        <v>1976469</v>
      </c>
      <c r="AI11" s="1400">
        <v>1131677</v>
      </c>
      <c r="AJ11" s="1400"/>
      <c r="AK11" s="1400">
        <v>2487346</v>
      </c>
      <c r="AL11" s="1400">
        <v>2487346</v>
      </c>
      <c r="AM11" s="1400"/>
      <c r="AN11" s="1400"/>
      <c r="AO11" s="1400">
        <v>2873306</v>
      </c>
      <c r="AP11" s="1400">
        <v>2532510</v>
      </c>
      <c r="AQ11" s="1400">
        <v>340796</v>
      </c>
      <c r="AR11" s="1400"/>
      <c r="AS11" s="1400">
        <v>6602039</v>
      </c>
      <c r="AT11" s="1400">
        <v>4495589</v>
      </c>
      <c r="AU11" s="1400">
        <v>2106450</v>
      </c>
      <c r="AV11" s="1400"/>
      <c r="AW11" s="1400">
        <v>0</v>
      </c>
      <c r="AX11" s="1400"/>
      <c r="AY11" s="1400"/>
      <c r="AZ11" s="1400"/>
      <c r="BA11" s="1400"/>
      <c r="BB11" s="1400">
        <v>0</v>
      </c>
      <c r="BC11" s="1400">
        <v>0</v>
      </c>
      <c r="BD11" s="1400"/>
      <c r="BE11" s="1400">
        <v>0</v>
      </c>
      <c r="BF11" s="1400"/>
      <c r="BG11" s="1400"/>
      <c r="BH11" s="1400"/>
      <c r="BI11" s="1400"/>
      <c r="BJ11" s="1400">
        <v>0</v>
      </c>
      <c r="BK11" s="1400"/>
      <c r="BL11" s="1400">
        <v>0</v>
      </c>
      <c r="BM11" s="1400"/>
      <c r="BN11" s="1400"/>
      <c r="BO11" s="1400"/>
      <c r="BP11" s="1400"/>
      <c r="BQ11" s="1400">
        <v>0</v>
      </c>
      <c r="BR11" s="1400"/>
      <c r="BS11" s="1400">
        <v>0</v>
      </c>
      <c r="BT11" s="1400"/>
      <c r="BU11" s="1400"/>
      <c r="BV11" s="1400"/>
      <c r="BW11" s="1400"/>
      <c r="BX11" s="1400">
        <v>0</v>
      </c>
      <c r="BY11" s="1400"/>
      <c r="BZ11" s="1400"/>
      <c r="CA11" s="1400"/>
      <c r="CB11" s="1400"/>
      <c r="CC11" s="1400"/>
      <c r="CD11" s="1400">
        <v>0</v>
      </c>
      <c r="CE11" s="1400">
        <v>0</v>
      </c>
      <c r="CF11" s="1400"/>
      <c r="CG11" s="1400"/>
      <c r="CH11" s="1400">
        <v>0</v>
      </c>
      <c r="CI11" s="1400"/>
      <c r="CJ11" s="1400"/>
      <c r="CK11" s="1400"/>
      <c r="CL11" s="1400">
        <v>0</v>
      </c>
      <c r="CM11" s="1400"/>
      <c r="CN11" s="1400"/>
      <c r="CO11" s="1400"/>
      <c r="CP11" s="1400"/>
      <c r="CQ11" s="1400">
        <v>0</v>
      </c>
      <c r="CR11" s="1400">
        <v>0</v>
      </c>
      <c r="CS11" s="1400"/>
      <c r="CT11" s="1400"/>
      <c r="CU11" s="1400">
        <v>0</v>
      </c>
      <c r="CV11" s="1400"/>
      <c r="CW11" s="1400"/>
      <c r="CX11" s="1400"/>
      <c r="CY11" s="1400">
        <v>1719139</v>
      </c>
      <c r="CZ11" s="1400"/>
      <c r="DA11" s="1400">
        <v>0</v>
      </c>
      <c r="DB11" s="1400">
        <v>0</v>
      </c>
      <c r="DC11" s="1400"/>
      <c r="DD11" s="1400"/>
      <c r="DE11" s="1400"/>
      <c r="DF11" s="1400"/>
      <c r="DG11" s="1400"/>
      <c r="DH11" s="1400">
        <v>9734538.1400000006</v>
      </c>
      <c r="DI11" s="1400">
        <v>5149173</v>
      </c>
      <c r="DJ11" s="1400">
        <v>9216139</v>
      </c>
      <c r="DK11" s="1400">
        <v>-3512895</v>
      </c>
      <c r="DL11" s="1400">
        <v>-1117878.8600000001</v>
      </c>
      <c r="DM11" s="1400"/>
      <c r="DN11" s="1400">
        <v>6903969</v>
      </c>
      <c r="DO11" s="1400"/>
      <c r="DP11" s="1400"/>
      <c r="DQ11" s="1400">
        <v>107565023.14</v>
      </c>
      <c r="DR11" s="1351"/>
      <c r="DS11" s="1351"/>
      <c r="DT11" s="1351">
        <v>0</v>
      </c>
    </row>
    <row r="12" spans="2:124">
      <c r="B12" s="1196">
        <v>42156</v>
      </c>
      <c r="C12" s="1400">
        <v>73397564</v>
      </c>
      <c r="D12" s="1400">
        <v>73397564</v>
      </c>
      <c r="E12" s="1400">
        <v>64444295</v>
      </c>
      <c r="F12" s="1400">
        <v>8953269</v>
      </c>
      <c r="G12" s="1400"/>
      <c r="H12" s="1400"/>
      <c r="I12" s="1400"/>
      <c r="J12" s="1400"/>
      <c r="K12" s="1400"/>
      <c r="L12" s="1400"/>
      <c r="M12" s="1400"/>
      <c r="N12" s="1400"/>
      <c r="O12" s="1400">
        <v>21694544</v>
      </c>
      <c r="P12" s="1400">
        <v>3134481</v>
      </c>
      <c r="Q12" s="1400">
        <v>2997816</v>
      </c>
      <c r="R12" s="1400">
        <v>1798877</v>
      </c>
      <c r="S12" s="1400">
        <v>1198939</v>
      </c>
      <c r="T12" s="1400"/>
      <c r="U12" s="1400">
        <v>136665</v>
      </c>
      <c r="V12" s="1400">
        <v>113824</v>
      </c>
      <c r="W12" s="1400">
        <v>22841</v>
      </c>
      <c r="X12" s="1400"/>
      <c r="Y12" s="1400">
        <v>0</v>
      </c>
      <c r="Z12" s="1400"/>
      <c r="AA12" s="1400"/>
      <c r="AB12" s="1400"/>
      <c r="AC12" s="1400">
        <v>4432919</v>
      </c>
      <c r="AD12" s="1400"/>
      <c r="AE12" s="1400">
        <v>4432919</v>
      </c>
      <c r="AF12" s="1400"/>
      <c r="AG12" s="1400">
        <v>4399498</v>
      </c>
      <c r="AH12" s="1400">
        <v>3264842</v>
      </c>
      <c r="AI12" s="1400">
        <v>1134656</v>
      </c>
      <c r="AJ12" s="1400"/>
      <c r="AK12" s="1400">
        <v>2500347</v>
      </c>
      <c r="AL12" s="1400">
        <v>2500347</v>
      </c>
      <c r="AM12" s="1400"/>
      <c r="AN12" s="1400"/>
      <c r="AO12" s="1400">
        <v>2917817</v>
      </c>
      <c r="AP12" s="1400">
        <v>2867575</v>
      </c>
      <c r="AQ12" s="1400">
        <v>50242</v>
      </c>
      <c r="AR12" s="1400"/>
      <c r="AS12" s="1400">
        <v>4309482</v>
      </c>
      <c r="AT12" s="1400">
        <v>2213703</v>
      </c>
      <c r="AU12" s="1400">
        <v>2095779</v>
      </c>
      <c r="AV12" s="1400"/>
      <c r="AW12" s="1400">
        <v>0</v>
      </c>
      <c r="AX12" s="1400"/>
      <c r="AY12" s="1400"/>
      <c r="AZ12" s="1400"/>
      <c r="BA12" s="1400"/>
      <c r="BB12" s="1400">
        <v>0</v>
      </c>
      <c r="BC12" s="1400">
        <v>0</v>
      </c>
      <c r="BD12" s="1400"/>
      <c r="BE12" s="1400">
        <v>0</v>
      </c>
      <c r="BF12" s="1400"/>
      <c r="BG12" s="1400"/>
      <c r="BH12" s="1400"/>
      <c r="BI12" s="1400"/>
      <c r="BJ12" s="1400">
        <v>0</v>
      </c>
      <c r="BK12" s="1400"/>
      <c r="BL12" s="1400">
        <v>0</v>
      </c>
      <c r="BM12" s="1400"/>
      <c r="BN12" s="1400"/>
      <c r="BO12" s="1400"/>
      <c r="BP12" s="1400"/>
      <c r="BQ12" s="1400">
        <v>0</v>
      </c>
      <c r="BR12" s="1400"/>
      <c r="BS12" s="1400">
        <v>0</v>
      </c>
      <c r="BT12" s="1400"/>
      <c r="BU12" s="1400"/>
      <c r="BV12" s="1400"/>
      <c r="BW12" s="1400"/>
      <c r="BX12" s="1400">
        <v>0</v>
      </c>
      <c r="BY12" s="1400"/>
      <c r="BZ12" s="1400"/>
      <c r="CA12" s="1400"/>
      <c r="CB12" s="1400"/>
      <c r="CC12" s="1400"/>
      <c r="CD12" s="1400">
        <v>0</v>
      </c>
      <c r="CE12" s="1400">
        <v>0</v>
      </c>
      <c r="CF12" s="1400"/>
      <c r="CG12" s="1400"/>
      <c r="CH12" s="1400">
        <v>0</v>
      </c>
      <c r="CI12" s="1400"/>
      <c r="CJ12" s="1400"/>
      <c r="CK12" s="1400"/>
      <c r="CL12" s="1400">
        <v>0</v>
      </c>
      <c r="CM12" s="1400"/>
      <c r="CN12" s="1400"/>
      <c r="CO12" s="1400"/>
      <c r="CP12" s="1400"/>
      <c r="CQ12" s="1400">
        <v>0</v>
      </c>
      <c r="CR12" s="1400">
        <v>0</v>
      </c>
      <c r="CS12" s="1400"/>
      <c r="CT12" s="1400"/>
      <c r="CU12" s="1400">
        <v>0</v>
      </c>
      <c r="CV12" s="1400"/>
      <c r="CW12" s="1400"/>
      <c r="CX12" s="1400"/>
      <c r="CY12" s="1400">
        <v>1594104</v>
      </c>
      <c r="CZ12" s="1400"/>
      <c r="DA12" s="1400">
        <v>0</v>
      </c>
      <c r="DB12" s="1400">
        <v>0</v>
      </c>
      <c r="DC12" s="1400"/>
      <c r="DD12" s="1400"/>
      <c r="DE12" s="1400"/>
      <c r="DF12" s="1400"/>
      <c r="DG12" s="1400"/>
      <c r="DH12" s="1400">
        <v>18669711</v>
      </c>
      <c r="DI12" s="1400">
        <v>5146944</v>
      </c>
      <c r="DJ12" s="1400">
        <v>1004135</v>
      </c>
      <c r="DK12" s="1400">
        <v>5459814</v>
      </c>
      <c r="DL12" s="1400">
        <v>7058818</v>
      </c>
      <c r="DM12" s="1400"/>
      <c r="DN12" s="1400">
        <v>7253550</v>
      </c>
      <c r="DO12" s="1400"/>
      <c r="DP12" s="1400"/>
      <c r="DQ12" s="1400">
        <v>122609473</v>
      </c>
      <c r="DR12" s="1351"/>
      <c r="DS12" s="1351"/>
      <c r="DT12" s="1351">
        <v>0</v>
      </c>
    </row>
    <row r="13" spans="2:124">
      <c r="B13" s="1196">
        <v>42186</v>
      </c>
      <c r="C13" s="1400">
        <v>68785675</v>
      </c>
      <c r="D13" s="1400">
        <v>68785675</v>
      </c>
      <c r="E13" s="1400">
        <v>62123532</v>
      </c>
      <c r="F13" s="1400">
        <v>6662143</v>
      </c>
      <c r="G13" s="1400"/>
      <c r="H13" s="1400"/>
      <c r="I13" s="1400"/>
      <c r="J13" s="1400"/>
      <c r="K13" s="1400"/>
      <c r="L13" s="1400"/>
      <c r="M13" s="1400"/>
      <c r="N13" s="1400"/>
      <c r="O13" s="1400">
        <v>23646514</v>
      </c>
      <c r="P13" s="1400">
        <v>6488911</v>
      </c>
      <c r="Q13" s="1400">
        <v>2997235</v>
      </c>
      <c r="R13" s="1400">
        <v>1795121</v>
      </c>
      <c r="S13" s="1400">
        <v>1202114</v>
      </c>
      <c r="T13" s="1400"/>
      <c r="U13" s="1400">
        <v>3491676</v>
      </c>
      <c r="V13" s="1400">
        <v>481343</v>
      </c>
      <c r="W13" s="1400">
        <v>3010333</v>
      </c>
      <c r="X13" s="1400"/>
      <c r="Y13" s="1400">
        <v>0</v>
      </c>
      <c r="Z13" s="1400"/>
      <c r="AA13" s="1400"/>
      <c r="AB13" s="1400"/>
      <c r="AC13" s="1400">
        <v>0</v>
      </c>
      <c r="AD13" s="1400"/>
      <c r="AE13" s="1400"/>
      <c r="AF13" s="1400"/>
      <c r="AG13" s="1400">
        <v>5324944</v>
      </c>
      <c r="AH13" s="1400">
        <v>4505367</v>
      </c>
      <c r="AI13" s="1400">
        <v>819577</v>
      </c>
      <c r="AJ13" s="1400"/>
      <c r="AK13" s="1400">
        <v>2519389</v>
      </c>
      <c r="AL13" s="1400">
        <v>2519389</v>
      </c>
      <c r="AM13" s="1400"/>
      <c r="AN13" s="1400"/>
      <c r="AO13" s="1400">
        <v>3047356</v>
      </c>
      <c r="AP13" s="1400">
        <v>2701940</v>
      </c>
      <c r="AQ13" s="1400">
        <v>345416</v>
      </c>
      <c r="AR13" s="1400"/>
      <c r="AS13" s="1400">
        <v>6265914</v>
      </c>
      <c r="AT13" s="1400">
        <v>3594359</v>
      </c>
      <c r="AU13" s="1400">
        <v>2671555</v>
      </c>
      <c r="AV13" s="1400"/>
      <c r="AW13" s="1400">
        <v>0</v>
      </c>
      <c r="AX13" s="1400"/>
      <c r="AY13" s="1400"/>
      <c r="AZ13" s="1400"/>
      <c r="BA13" s="1400"/>
      <c r="BB13" s="1400">
        <v>0</v>
      </c>
      <c r="BC13" s="1400">
        <v>0</v>
      </c>
      <c r="BD13" s="1400"/>
      <c r="BE13" s="1400">
        <v>0</v>
      </c>
      <c r="BF13" s="1400"/>
      <c r="BG13" s="1400"/>
      <c r="BH13" s="1400"/>
      <c r="BI13" s="1400"/>
      <c r="BJ13" s="1400">
        <v>0</v>
      </c>
      <c r="BK13" s="1400"/>
      <c r="BL13" s="1400">
        <v>0</v>
      </c>
      <c r="BM13" s="1400"/>
      <c r="BN13" s="1400"/>
      <c r="BO13" s="1400"/>
      <c r="BP13" s="1400"/>
      <c r="BQ13" s="1400">
        <v>0</v>
      </c>
      <c r="BR13" s="1400"/>
      <c r="BS13" s="1400">
        <v>0</v>
      </c>
      <c r="BT13" s="1400"/>
      <c r="BU13" s="1400"/>
      <c r="BV13" s="1400"/>
      <c r="BW13" s="1400"/>
      <c r="BX13" s="1400">
        <v>0</v>
      </c>
      <c r="BY13" s="1400"/>
      <c r="BZ13" s="1400"/>
      <c r="CA13" s="1400"/>
      <c r="CB13" s="1400"/>
      <c r="CC13" s="1400"/>
      <c r="CD13" s="1400">
        <v>0</v>
      </c>
      <c r="CE13" s="1400">
        <v>0</v>
      </c>
      <c r="CF13" s="1400"/>
      <c r="CG13" s="1400"/>
      <c r="CH13" s="1400">
        <v>0</v>
      </c>
      <c r="CI13" s="1400"/>
      <c r="CJ13" s="1400"/>
      <c r="CK13" s="1400"/>
      <c r="CL13" s="1400">
        <v>0</v>
      </c>
      <c r="CM13" s="1400"/>
      <c r="CN13" s="1400"/>
      <c r="CO13" s="1400"/>
      <c r="CP13" s="1400"/>
      <c r="CQ13" s="1400">
        <v>0</v>
      </c>
      <c r="CR13" s="1400">
        <v>0</v>
      </c>
      <c r="CS13" s="1400"/>
      <c r="CT13" s="1400"/>
      <c r="CU13" s="1400">
        <v>0</v>
      </c>
      <c r="CV13" s="1400"/>
      <c r="CW13" s="1400"/>
      <c r="CX13" s="1400"/>
      <c r="CY13" s="1400">
        <v>1468352</v>
      </c>
      <c r="CZ13" s="1400"/>
      <c r="DA13" s="1400">
        <v>0</v>
      </c>
      <c r="DB13" s="1400">
        <v>0</v>
      </c>
      <c r="DC13" s="1400"/>
      <c r="DD13" s="1400"/>
      <c r="DE13" s="1400"/>
      <c r="DF13" s="1400"/>
      <c r="DG13" s="1400"/>
      <c r="DH13" s="1400">
        <v>19625656</v>
      </c>
      <c r="DI13" s="1400">
        <v>5307376</v>
      </c>
      <c r="DJ13" s="1400">
        <v>1004135</v>
      </c>
      <c r="DK13" s="1400">
        <v>6899577</v>
      </c>
      <c r="DL13" s="1400">
        <v>6414568</v>
      </c>
      <c r="DM13" s="1400"/>
      <c r="DN13" s="1400">
        <v>4500852.8400000036</v>
      </c>
      <c r="DO13" s="1400"/>
      <c r="DP13" s="1400"/>
      <c r="DQ13" s="1400">
        <v>118027049.84</v>
      </c>
      <c r="DR13" s="1351"/>
      <c r="DS13" s="1351"/>
      <c r="DT13" s="1351">
        <v>0</v>
      </c>
    </row>
    <row r="14" spans="2:124">
      <c r="B14" s="1196">
        <v>42217</v>
      </c>
      <c r="C14" s="1400">
        <v>71554185</v>
      </c>
      <c r="D14" s="1400">
        <v>71554185</v>
      </c>
      <c r="E14" s="1400">
        <v>61205557</v>
      </c>
      <c r="F14" s="1400">
        <v>10348628</v>
      </c>
      <c r="G14" s="1400"/>
      <c r="H14" s="1400"/>
      <c r="I14" s="1400"/>
      <c r="J14" s="1400"/>
      <c r="K14" s="1400"/>
      <c r="L14" s="1400"/>
      <c r="M14" s="1400"/>
      <c r="N14" s="1400"/>
      <c r="O14" s="1400">
        <v>21540265</v>
      </c>
      <c r="P14" s="1400">
        <v>10755824</v>
      </c>
      <c r="Q14" s="1400">
        <v>3211812</v>
      </c>
      <c r="R14" s="1400">
        <v>1792539</v>
      </c>
      <c r="S14" s="1400">
        <v>1419273</v>
      </c>
      <c r="T14" s="1400"/>
      <c r="U14" s="1400">
        <v>7544012</v>
      </c>
      <c r="V14" s="1400">
        <v>499429</v>
      </c>
      <c r="W14" s="1400">
        <v>7044583</v>
      </c>
      <c r="X14" s="1400"/>
      <c r="Y14" s="1400">
        <v>0</v>
      </c>
      <c r="Z14" s="1400"/>
      <c r="AA14" s="1400"/>
      <c r="AB14" s="1400"/>
      <c r="AC14" s="1400">
        <v>0</v>
      </c>
      <c r="AD14" s="1400"/>
      <c r="AE14" s="1400"/>
      <c r="AF14" s="1400"/>
      <c r="AG14" s="1400">
        <v>3415941</v>
      </c>
      <c r="AH14" s="1400">
        <v>2536541</v>
      </c>
      <c r="AI14" s="1400">
        <v>879400</v>
      </c>
      <c r="AJ14" s="1400"/>
      <c r="AK14" s="1400">
        <v>2497902</v>
      </c>
      <c r="AL14" s="1400">
        <v>2497902</v>
      </c>
      <c r="AM14" s="1400"/>
      <c r="AN14" s="1400"/>
      <c r="AO14" s="1400">
        <v>2142769</v>
      </c>
      <c r="AP14" s="1400">
        <v>2142769</v>
      </c>
      <c r="AQ14" s="1400"/>
      <c r="AR14" s="1400"/>
      <c r="AS14" s="1400">
        <v>2727829</v>
      </c>
      <c r="AT14" s="1400">
        <v>2727829</v>
      </c>
      <c r="AU14" s="1400"/>
      <c r="AV14" s="1400"/>
      <c r="AW14" s="1400">
        <v>0</v>
      </c>
      <c r="AX14" s="1400"/>
      <c r="AY14" s="1400"/>
      <c r="AZ14" s="1400"/>
      <c r="BA14" s="1400"/>
      <c r="BB14" s="1400">
        <v>0</v>
      </c>
      <c r="BC14" s="1400">
        <v>0</v>
      </c>
      <c r="BD14" s="1400"/>
      <c r="BE14" s="1400">
        <v>0</v>
      </c>
      <c r="BF14" s="1400"/>
      <c r="BG14" s="1400"/>
      <c r="BH14" s="1400"/>
      <c r="BI14" s="1400"/>
      <c r="BJ14" s="1400">
        <v>0</v>
      </c>
      <c r="BK14" s="1400"/>
      <c r="BL14" s="1400">
        <v>0</v>
      </c>
      <c r="BM14" s="1400"/>
      <c r="BN14" s="1400"/>
      <c r="BO14" s="1400"/>
      <c r="BP14" s="1400"/>
      <c r="BQ14" s="1400">
        <v>0</v>
      </c>
      <c r="BR14" s="1400"/>
      <c r="BS14" s="1400">
        <v>0</v>
      </c>
      <c r="BT14" s="1400"/>
      <c r="BU14" s="1400"/>
      <c r="BV14" s="1400"/>
      <c r="BW14" s="1400"/>
      <c r="BX14" s="1400">
        <v>0</v>
      </c>
      <c r="BY14" s="1400"/>
      <c r="BZ14" s="1400"/>
      <c r="CA14" s="1400"/>
      <c r="CB14" s="1400"/>
      <c r="CC14" s="1400"/>
      <c r="CD14" s="1400">
        <v>0</v>
      </c>
      <c r="CE14" s="1400">
        <v>0</v>
      </c>
      <c r="CF14" s="1400"/>
      <c r="CG14" s="1400"/>
      <c r="CH14" s="1400">
        <v>0</v>
      </c>
      <c r="CI14" s="1400"/>
      <c r="CJ14" s="1400"/>
      <c r="CK14" s="1400"/>
      <c r="CL14" s="1400">
        <v>0</v>
      </c>
      <c r="CM14" s="1400"/>
      <c r="CN14" s="1400"/>
      <c r="CO14" s="1400"/>
      <c r="CP14" s="1400"/>
      <c r="CQ14" s="1400">
        <v>0</v>
      </c>
      <c r="CR14" s="1400">
        <v>0</v>
      </c>
      <c r="CS14" s="1400"/>
      <c r="CT14" s="1400"/>
      <c r="CU14" s="1400">
        <v>0</v>
      </c>
      <c r="CV14" s="1400"/>
      <c r="CW14" s="1400"/>
      <c r="CX14" s="1400"/>
      <c r="CY14" s="1400">
        <v>1341353</v>
      </c>
      <c r="CZ14" s="1400"/>
      <c r="DA14" s="1400">
        <v>0</v>
      </c>
      <c r="DB14" s="1400">
        <v>0</v>
      </c>
      <c r="DC14" s="1400"/>
      <c r="DD14" s="1400"/>
      <c r="DE14" s="1400"/>
      <c r="DF14" s="1400"/>
      <c r="DG14" s="1400"/>
      <c r="DH14" s="1400">
        <v>20226050</v>
      </c>
      <c r="DI14" s="1400">
        <v>5357333</v>
      </c>
      <c r="DJ14" s="1400">
        <v>1004135</v>
      </c>
      <c r="DK14" s="1400">
        <v>7587712</v>
      </c>
      <c r="DL14" s="1400">
        <v>6276870</v>
      </c>
      <c r="DM14" s="1400"/>
      <c r="DN14" s="1400">
        <v>5129733</v>
      </c>
      <c r="DO14" s="1400"/>
      <c r="DP14" s="1400"/>
      <c r="DQ14" s="1400">
        <v>119791586</v>
      </c>
      <c r="DR14" s="1351"/>
      <c r="DS14" s="1351"/>
      <c r="DT14" s="1351">
        <v>0</v>
      </c>
    </row>
    <row r="15" spans="2:124">
      <c r="B15" s="1196">
        <v>42248</v>
      </c>
      <c r="C15" s="1400">
        <v>77161539</v>
      </c>
      <c r="D15" s="1400">
        <v>77161539</v>
      </c>
      <c r="E15" s="1400">
        <v>65193563</v>
      </c>
      <c r="F15" s="1400">
        <v>11967976</v>
      </c>
      <c r="G15" s="1400"/>
      <c r="H15" s="1400"/>
      <c r="I15" s="1400"/>
      <c r="J15" s="1400"/>
      <c r="K15" s="1400"/>
      <c r="L15" s="1400"/>
      <c r="M15" s="1400"/>
      <c r="N15" s="1400"/>
      <c r="O15" s="1400">
        <v>24130002</v>
      </c>
      <c r="P15" s="1400">
        <v>10953946</v>
      </c>
      <c r="Q15" s="1400">
        <v>3089992</v>
      </c>
      <c r="R15" s="1400">
        <v>1801827</v>
      </c>
      <c r="S15" s="1400">
        <v>1288165</v>
      </c>
      <c r="T15" s="1400"/>
      <c r="U15" s="1400">
        <v>7863954</v>
      </c>
      <c r="V15" s="1400">
        <v>3507204</v>
      </c>
      <c r="W15" s="1400">
        <v>4356750</v>
      </c>
      <c r="X15" s="1400"/>
      <c r="Y15" s="1400">
        <v>0</v>
      </c>
      <c r="Z15" s="1400"/>
      <c r="AA15" s="1400"/>
      <c r="AB15" s="1400"/>
      <c r="AC15" s="1400">
        <v>110988</v>
      </c>
      <c r="AD15" s="1400"/>
      <c r="AE15" s="1400">
        <v>110988</v>
      </c>
      <c r="AF15" s="1400"/>
      <c r="AG15" s="1400">
        <v>4272625</v>
      </c>
      <c r="AH15" s="1400">
        <v>2379005</v>
      </c>
      <c r="AI15" s="1400">
        <v>1893620</v>
      </c>
      <c r="AJ15" s="1400"/>
      <c r="AK15" s="1400">
        <v>2501457</v>
      </c>
      <c r="AL15" s="1400">
        <v>2501457</v>
      </c>
      <c r="AM15" s="1400"/>
      <c r="AN15" s="1400"/>
      <c r="AO15" s="1400">
        <v>2366946</v>
      </c>
      <c r="AP15" s="1400">
        <v>2017137</v>
      </c>
      <c r="AQ15" s="1400">
        <v>349809</v>
      </c>
      <c r="AR15" s="1400"/>
      <c r="AS15" s="1400">
        <v>3924040</v>
      </c>
      <c r="AT15" s="1400">
        <v>1166363</v>
      </c>
      <c r="AU15" s="1400">
        <v>2757677</v>
      </c>
      <c r="AV15" s="1400"/>
      <c r="AW15" s="1400">
        <v>0</v>
      </c>
      <c r="AX15" s="1400"/>
      <c r="AY15" s="1400"/>
      <c r="AZ15" s="1400"/>
      <c r="BA15" s="1400"/>
      <c r="BB15" s="1400">
        <v>0</v>
      </c>
      <c r="BC15" s="1400">
        <v>0</v>
      </c>
      <c r="BD15" s="1400"/>
      <c r="BE15" s="1400">
        <v>0</v>
      </c>
      <c r="BF15" s="1400"/>
      <c r="BG15" s="1400"/>
      <c r="BH15" s="1400"/>
      <c r="BI15" s="1400"/>
      <c r="BJ15" s="1400">
        <v>0</v>
      </c>
      <c r="BK15" s="1400"/>
      <c r="BL15" s="1400">
        <v>0</v>
      </c>
      <c r="BM15" s="1400"/>
      <c r="BN15" s="1400"/>
      <c r="BO15" s="1400"/>
      <c r="BP15" s="1400"/>
      <c r="BQ15" s="1400">
        <v>0</v>
      </c>
      <c r="BR15" s="1400"/>
      <c r="BS15" s="1400">
        <v>0</v>
      </c>
      <c r="BT15" s="1400"/>
      <c r="BU15" s="1400"/>
      <c r="BV15" s="1400"/>
      <c r="BW15" s="1400"/>
      <c r="BX15" s="1400">
        <v>0</v>
      </c>
      <c r="BY15" s="1400"/>
      <c r="BZ15" s="1400"/>
      <c r="CA15" s="1400"/>
      <c r="CB15" s="1400"/>
      <c r="CC15" s="1400"/>
      <c r="CD15" s="1400">
        <v>0</v>
      </c>
      <c r="CE15" s="1400">
        <v>0</v>
      </c>
      <c r="CF15" s="1400"/>
      <c r="CG15" s="1400"/>
      <c r="CH15" s="1400">
        <v>0</v>
      </c>
      <c r="CI15" s="1400"/>
      <c r="CJ15" s="1400"/>
      <c r="CK15" s="1400"/>
      <c r="CL15" s="1400">
        <v>0</v>
      </c>
      <c r="CM15" s="1400"/>
      <c r="CN15" s="1400"/>
      <c r="CO15" s="1400"/>
      <c r="CP15" s="1400"/>
      <c r="CQ15" s="1400">
        <v>0</v>
      </c>
      <c r="CR15" s="1400">
        <v>0</v>
      </c>
      <c r="CS15" s="1400"/>
      <c r="CT15" s="1400"/>
      <c r="CU15" s="1400">
        <v>0</v>
      </c>
      <c r="CV15" s="1400"/>
      <c r="CW15" s="1400"/>
      <c r="CX15" s="1400"/>
      <c r="CY15" s="1400">
        <v>1212901</v>
      </c>
      <c r="CZ15" s="1400"/>
      <c r="DA15" s="1400">
        <v>0</v>
      </c>
      <c r="DB15" s="1400">
        <v>0</v>
      </c>
      <c r="DC15" s="1400"/>
      <c r="DD15" s="1400"/>
      <c r="DE15" s="1400"/>
      <c r="DF15" s="1400"/>
      <c r="DG15" s="1400"/>
      <c r="DH15" s="1400">
        <v>20898348</v>
      </c>
      <c r="DI15" s="1400">
        <v>5402984</v>
      </c>
      <c r="DJ15" s="1400">
        <v>1004135</v>
      </c>
      <c r="DK15" s="1400">
        <v>8291935</v>
      </c>
      <c r="DL15" s="1400">
        <v>6199294</v>
      </c>
      <c r="DM15" s="1400"/>
      <c r="DN15" s="1400">
        <v>5683603</v>
      </c>
      <c r="DO15" s="1400"/>
      <c r="DP15" s="1400"/>
      <c r="DQ15" s="1400">
        <v>129086393</v>
      </c>
      <c r="DR15" s="1351"/>
      <c r="DS15" s="1351"/>
      <c r="DT15" s="1351">
        <v>0</v>
      </c>
    </row>
    <row r="16" spans="2:124">
      <c r="B16" s="1196">
        <v>42278</v>
      </c>
      <c r="C16" s="1400">
        <v>73380492</v>
      </c>
      <c r="D16" s="1400">
        <v>73380492</v>
      </c>
      <c r="E16" s="1400">
        <v>62416859</v>
      </c>
      <c r="F16" s="1400">
        <v>10963633</v>
      </c>
      <c r="G16" s="1400"/>
      <c r="H16" s="1400"/>
      <c r="I16" s="1400"/>
      <c r="J16" s="1400"/>
      <c r="K16" s="1400"/>
      <c r="L16" s="1400"/>
      <c r="M16" s="1400"/>
      <c r="N16" s="1400"/>
      <c r="O16" s="1400">
        <v>24121472</v>
      </c>
      <c r="P16" s="1400">
        <v>11110875</v>
      </c>
      <c r="Q16" s="1400">
        <v>3139876</v>
      </c>
      <c r="R16" s="1400">
        <v>1762805</v>
      </c>
      <c r="S16" s="1400">
        <v>1377071</v>
      </c>
      <c r="T16" s="1400"/>
      <c r="U16" s="1400">
        <v>7970999</v>
      </c>
      <c r="V16" s="1400">
        <v>841402</v>
      </c>
      <c r="W16" s="1400">
        <v>7129597</v>
      </c>
      <c r="X16" s="1400"/>
      <c r="Y16" s="1400">
        <v>0</v>
      </c>
      <c r="Z16" s="1400"/>
      <c r="AA16" s="1400"/>
      <c r="AB16" s="1400"/>
      <c r="AC16" s="1400">
        <v>111223</v>
      </c>
      <c r="AD16" s="1400"/>
      <c r="AE16" s="1400">
        <v>111223</v>
      </c>
      <c r="AF16" s="1400"/>
      <c r="AG16" s="1400">
        <v>3636162</v>
      </c>
      <c r="AH16" s="1400">
        <v>2277560</v>
      </c>
      <c r="AI16" s="1400">
        <v>1358602</v>
      </c>
      <c r="AJ16" s="1400"/>
      <c r="AK16" s="1400">
        <v>2527608</v>
      </c>
      <c r="AL16" s="1400">
        <v>2527608</v>
      </c>
      <c r="AM16" s="1400"/>
      <c r="AN16" s="1400"/>
      <c r="AO16" s="1400">
        <v>2437046</v>
      </c>
      <c r="AP16" s="1400">
        <v>2385528</v>
      </c>
      <c r="AQ16" s="1400">
        <v>51518</v>
      </c>
      <c r="AR16" s="1400"/>
      <c r="AS16" s="1400">
        <v>4298558</v>
      </c>
      <c r="AT16" s="1400">
        <v>1154314</v>
      </c>
      <c r="AU16" s="1400">
        <v>3144244</v>
      </c>
      <c r="AV16" s="1400"/>
      <c r="AW16" s="1400">
        <v>0</v>
      </c>
      <c r="AX16" s="1400"/>
      <c r="AY16" s="1400"/>
      <c r="AZ16" s="1400"/>
      <c r="BA16" s="1400"/>
      <c r="BB16" s="1400">
        <v>0</v>
      </c>
      <c r="BC16" s="1400">
        <v>0</v>
      </c>
      <c r="BD16" s="1400"/>
      <c r="BE16" s="1400">
        <v>0</v>
      </c>
      <c r="BF16" s="1400"/>
      <c r="BG16" s="1400"/>
      <c r="BH16" s="1400"/>
      <c r="BI16" s="1400"/>
      <c r="BJ16" s="1400">
        <v>0</v>
      </c>
      <c r="BK16" s="1400"/>
      <c r="BL16" s="1400">
        <v>0</v>
      </c>
      <c r="BM16" s="1400"/>
      <c r="BN16" s="1400"/>
      <c r="BO16" s="1400"/>
      <c r="BP16" s="1400"/>
      <c r="BQ16" s="1400">
        <v>0</v>
      </c>
      <c r="BR16" s="1400"/>
      <c r="BS16" s="1400">
        <v>0</v>
      </c>
      <c r="BT16" s="1400"/>
      <c r="BU16" s="1400"/>
      <c r="BV16" s="1400"/>
      <c r="BW16" s="1400"/>
      <c r="BX16" s="1400">
        <v>0</v>
      </c>
      <c r="BY16" s="1400"/>
      <c r="BZ16" s="1400"/>
      <c r="CA16" s="1400"/>
      <c r="CB16" s="1400"/>
      <c r="CC16" s="1400"/>
      <c r="CD16" s="1400">
        <v>0</v>
      </c>
      <c r="CE16" s="1400">
        <v>0</v>
      </c>
      <c r="CF16" s="1400"/>
      <c r="CG16" s="1400"/>
      <c r="CH16" s="1400">
        <v>0</v>
      </c>
      <c r="CI16" s="1400"/>
      <c r="CJ16" s="1400"/>
      <c r="CK16" s="1400"/>
      <c r="CL16" s="1400">
        <v>0</v>
      </c>
      <c r="CM16" s="1400"/>
      <c r="CN16" s="1400"/>
      <c r="CO16" s="1400"/>
      <c r="CP16" s="1400"/>
      <c r="CQ16" s="1400">
        <v>0</v>
      </c>
      <c r="CR16" s="1400">
        <v>0</v>
      </c>
      <c r="CS16" s="1400"/>
      <c r="CT16" s="1400"/>
      <c r="CU16" s="1400">
        <v>0</v>
      </c>
      <c r="CV16" s="1400"/>
      <c r="CW16" s="1400"/>
      <c r="CX16" s="1400"/>
      <c r="CY16" s="1400">
        <v>1083046</v>
      </c>
      <c r="CZ16" s="1400"/>
      <c r="DA16" s="1400">
        <v>0</v>
      </c>
      <c r="DB16" s="1400">
        <v>0</v>
      </c>
      <c r="DC16" s="1400"/>
      <c r="DD16" s="1400"/>
      <c r="DE16" s="1400"/>
      <c r="DF16" s="1400"/>
      <c r="DG16" s="1400"/>
      <c r="DH16" s="1400">
        <v>21653882</v>
      </c>
      <c r="DI16" s="1400">
        <v>5476525</v>
      </c>
      <c r="DJ16" s="1400">
        <v>1004135</v>
      </c>
      <c r="DK16" s="1400">
        <v>9075843</v>
      </c>
      <c r="DL16" s="1400">
        <v>6097379</v>
      </c>
      <c r="DM16" s="1400"/>
      <c r="DN16" s="1400">
        <v>6439571</v>
      </c>
      <c r="DO16" s="1400"/>
      <c r="DP16" s="1400"/>
      <c r="DQ16" s="1400">
        <v>126678463</v>
      </c>
      <c r="DR16" s="1351"/>
      <c r="DS16" s="1351"/>
      <c r="DT16" s="1351">
        <v>0</v>
      </c>
    </row>
    <row r="17" spans="2:124">
      <c r="B17" s="1196">
        <v>42309</v>
      </c>
      <c r="C17" s="1400">
        <v>76307696</v>
      </c>
      <c r="D17" s="1400">
        <v>76307696</v>
      </c>
      <c r="E17" s="1400">
        <v>66161719</v>
      </c>
      <c r="F17" s="1400">
        <v>10145977</v>
      </c>
      <c r="G17" s="1400"/>
      <c r="H17" s="1400"/>
      <c r="I17" s="1400"/>
      <c r="J17" s="1400"/>
      <c r="K17" s="1400"/>
      <c r="L17" s="1400"/>
      <c r="M17" s="1400"/>
      <c r="N17" s="1400"/>
      <c r="O17" s="1400">
        <v>23679875</v>
      </c>
      <c r="P17" s="1400">
        <v>11727062</v>
      </c>
      <c r="Q17" s="1400">
        <v>3029363</v>
      </c>
      <c r="R17" s="1400">
        <v>1644965</v>
      </c>
      <c r="S17" s="1400">
        <v>1384398</v>
      </c>
      <c r="T17" s="1400"/>
      <c r="U17" s="1400">
        <v>8697699</v>
      </c>
      <c r="V17" s="1400">
        <v>487182</v>
      </c>
      <c r="W17" s="1400">
        <v>8210517</v>
      </c>
      <c r="X17" s="1400"/>
      <c r="Y17" s="1400">
        <v>0</v>
      </c>
      <c r="Z17" s="1400"/>
      <c r="AA17" s="1400"/>
      <c r="AB17" s="1400"/>
      <c r="AC17" s="1400">
        <v>11399</v>
      </c>
      <c r="AD17" s="1400"/>
      <c r="AE17" s="1400">
        <v>11399</v>
      </c>
      <c r="AF17" s="1400"/>
      <c r="AG17" s="1400">
        <v>3534562</v>
      </c>
      <c r="AH17" s="1400">
        <v>2030750</v>
      </c>
      <c r="AI17" s="1400">
        <v>1503812</v>
      </c>
      <c r="AJ17" s="1400"/>
      <c r="AK17" s="1400">
        <v>2525810</v>
      </c>
      <c r="AL17" s="1400">
        <v>2525810</v>
      </c>
      <c r="AM17" s="1400"/>
      <c r="AN17" s="1400"/>
      <c r="AO17" s="1400">
        <v>2461686</v>
      </c>
      <c r="AP17" s="1400">
        <v>2108012</v>
      </c>
      <c r="AQ17" s="1400">
        <v>353674</v>
      </c>
      <c r="AR17" s="1400"/>
      <c r="AS17" s="1400">
        <v>3419356</v>
      </c>
      <c r="AT17" s="1400">
        <v>1996478</v>
      </c>
      <c r="AU17" s="1400">
        <v>1422878</v>
      </c>
      <c r="AV17" s="1400"/>
      <c r="AW17" s="1400">
        <v>0</v>
      </c>
      <c r="AX17" s="1400"/>
      <c r="AY17" s="1400"/>
      <c r="AZ17" s="1400"/>
      <c r="BA17" s="1400"/>
      <c r="BB17" s="1400">
        <v>0</v>
      </c>
      <c r="BC17" s="1400">
        <v>0</v>
      </c>
      <c r="BD17" s="1400"/>
      <c r="BE17" s="1400">
        <v>0</v>
      </c>
      <c r="BF17" s="1400"/>
      <c r="BG17" s="1400"/>
      <c r="BH17" s="1400"/>
      <c r="BI17" s="1400"/>
      <c r="BJ17" s="1400">
        <v>0</v>
      </c>
      <c r="BK17" s="1400"/>
      <c r="BL17" s="1400">
        <v>0</v>
      </c>
      <c r="BM17" s="1400"/>
      <c r="BN17" s="1400"/>
      <c r="BO17" s="1400"/>
      <c r="BP17" s="1400"/>
      <c r="BQ17" s="1400">
        <v>0</v>
      </c>
      <c r="BR17" s="1400"/>
      <c r="BS17" s="1400">
        <v>0</v>
      </c>
      <c r="BT17" s="1400"/>
      <c r="BU17" s="1400"/>
      <c r="BV17" s="1400"/>
      <c r="BW17" s="1400"/>
      <c r="BX17" s="1400">
        <v>0</v>
      </c>
      <c r="BY17" s="1400"/>
      <c r="BZ17" s="1400"/>
      <c r="CA17" s="1400"/>
      <c r="CB17" s="1400"/>
      <c r="CC17" s="1400"/>
      <c r="CD17" s="1400">
        <v>0</v>
      </c>
      <c r="CE17" s="1400">
        <v>0</v>
      </c>
      <c r="CF17" s="1400"/>
      <c r="CG17" s="1400"/>
      <c r="CH17" s="1400">
        <v>0</v>
      </c>
      <c r="CI17" s="1400"/>
      <c r="CJ17" s="1400"/>
      <c r="CK17" s="1400"/>
      <c r="CL17" s="1400">
        <v>0</v>
      </c>
      <c r="CM17" s="1400"/>
      <c r="CN17" s="1400"/>
      <c r="CO17" s="1400"/>
      <c r="CP17" s="1400"/>
      <c r="CQ17" s="1400">
        <v>0</v>
      </c>
      <c r="CR17" s="1400">
        <v>0</v>
      </c>
      <c r="CS17" s="1400"/>
      <c r="CT17" s="1400"/>
      <c r="CU17" s="1400">
        <v>0</v>
      </c>
      <c r="CV17" s="1400"/>
      <c r="CW17" s="1400"/>
      <c r="CX17" s="1400"/>
      <c r="CY17" s="1400">
        <v>952142</v>
      </c>
      <c r="CZ17" s="1400"/>
      <c r="DA17" s="1400">
        <v>0</v>
      </c>
      <c r="DB17" s="1400">
        <v>0</v>
      </c>
      <c r="DC17" s="1400"/>
      <c r="DD17" s="1400"/>
      <c r="DE17" s="1400"/>
      <c r="DF17" s="1400"/>
      <c r="DG17" s="1400"/>
      <c r="DH17" s="1400">
        <v>21919605</v>
      </c>
      <c r="DI17" s="1400">
        <v>5377487</v>
      </c>
      <c r="DJ17" s="1400">
        <v>1004135</v>
      </c>
      <c r="DK17" s="1400">
        <v>9528475</v>
      </c>
      <c r="DL17" s="1400">
        <v>6009508</v>
      </c>
      <c r="DM17" s="1400"/>
      <c r="DN17" s="1400">
        <v>6385140</v>
      </c>
      <c r="DO17" s="1400"/>
      <c r="DP17" s="1400"/>
      <c r="DQ17" s="1400">
        <v>129244458</v>
      </c>
      <c r="DR17" s="1351"/>
      <c r="DS17" s="1351"/>
      <c r="DT17" s="1351">
        <v>0</v>
      </c>
    </row>
    <row r="18" spans="2:124">
      <c r="B18" s="1196">
        <v>42339</v>
      </c>
      <c r="C18" s="1400">
        <v>72505781</v>
      </c>
      <c r="D18" s="1400">
        <v>72505781</v>
      </c>
      <c r="E18" s="1400">
        <v>62081085</v>
      </c>
      <c r="F18" s="1400">
        <v>10424696</v>
      </c>
      <c r="G18" s="1400"/>
      <c r="H18" s="1400"/>
      <c r="I18" s="1400"/>
      <c r="J18" s="1400"/>
      <c r="K18" s="1400"/>
      <c r="L18" s="1400"/>
      <c r="M18" s="1400"/>
      <c r="N18" s="1400"/>
      <c r="O18" s="1400">
        <v>21862680</v>
      </c>
      <c r="P18" s="1400">
        <v>11770638</v>
      </c>
      <c r="Q18" s="1400">
        <v>3114697</v>
      </c>
      <c r="R18" s="1400">
        <v>1996824</v>
      </c>
      <c r="S18" s="1400">
        <v>1117873</v>
      </c>
      <c r="T18" s="1400"/>
      <c r="U18" s="1400">
        <v>8655941</v>
      </c>
      <c r="V18" s="1400">
        <v>4553301</v>
      </c>
      <c r="W18" s="1400">
        <v>4102640</v>
      </c>
      <c r="X18" s="1400"/>
      <c r="Y18" s="1400">
        <v>0</v>
      </c>
      <c r="Z18" s="1400"/>
      <c r="AA18" s="1400"/>
      <c r="AB18" s="1400"/>
      <c r="AC18" s="1400">
        <v>11423</v>
      </c>
      <c r="AD18" s="1400"/>
      <c r="AE18" s="1400">
        <v>11423</v>
      </c>
      <c r="AF18" s="1400"/>
      <c r="AG18" s="1400">
        <v>3923394</v>
      </c>
      <c r="AH18" s="1400">
        <v>2492368</v>
      </c>
      <c r="AI18" s="1400">
        <v>1431026</v>
      </c>
      <c r="AJ18" s="1400"/>
      <c r="AK18" s="1400">
        <v>2536643</v>
      </c>
      <c r="AL18" s="1400">
        <v>2536643</v>
      </c>
      <c r="AM18" s="1400"/>
      <c r="AN18" s="1400"/>
      <c r="AO18" s="1400">
        <v>1407579</v>
      </c>
      <c r="AP18" s="1400">
        <v>1355535</v>
      </c>
      <c r="AQ18" s="1400">
        <v>52044</v>
      </c>
      <c r="AR18" s="1400"/>
      <c r="AS18" s="1400">
        <v>2213003</v>
      </c>
      <c r="AT18" s="1400">
        <v>563122</v>
      </c>
      <c r="AU18" s="1400">
        <v>1649881</v>
      </c>
      <c r="AV18" s="1400"/>
      <c r="AW18" s="1400">
        <v>0</v>
      </c>
      <c r="AX18" s="1400"/>
      <c r="AY18" s="1400"/>
      <c r="AZ18" s="1400"/>
      <c r="BA18" s="1400"/>
      <c r="BB18" s="1400">
        <v>0</v>
      </c>
      <c r="BC18" s="1400">
        <v>0</v>
      </c>
      <c r="BD18" s="1400"/>
      <c r="BE18" s="1400">
        <v>0</v>
      </c>
      <c r="BF18" s="1400"/>
      <c r="BG18" s="1400"/>
      <c r="BH18" s="1400"/>
      <c r="BI18" s="1400"/>
      <c r="BJ18" s="1400">
        <v>0</v>
      </c>
      <c r="BK18" s="1400"/>
      <c r="BL18" s="1400">
        <v>0</v>
      </c>
      <c r="BM18" s="1400"/>
      <c r="BN18" s="1400"/>
      <c r="BO18" s="1400"/>
      <c r="BP18" s="1400"/>
      <c r="BQ18" s="1400">
        <v>0</v>
      </c>
      <c r="BR18" s="1400"/>
      <c r="BS18" s="1400">
        <v>0</v>
      </c>
      <c r="BT18" s="1400"/>
      <c r="BU18" s="1400"/>
      <c r="BV18" s="1400"/>
      <c r="BW18" s="1400"/>
      <c r="BX18" s="1400">
        <v>0</v>
      </c>
      <c r="BY18" s="1400"/>
      <c r="BZ18" s="1400"/>
      <c r="CA18" s="1400"/>
      <c r="CB18" s="1400"/>
      <c r="CC18" s="1400"/>
      <c r="CD18" s="1400">
        <v>0</v>
      </c>
      <c r="CE18" s="1400">
        <v>0</v>
      </c>
      <c r="CF18" s="1400"/>
      <c r="CG18" s="1400"/>
      <c r="CH18" s="1400">
        <v>0</v>
      </c>
      <c r="CI18" s="1400"/>
      <c r="CJ18" s="1400"/>
      <c r="CK18" s="1400"/>
      <c r="CL18" s="1400">
        <v>0</v>
      </c>
      <c r="CM18" s="1400"/>
      <c r="CN18" s="1400"/>
      <c r="CO18" s="1400"/>
      <c r="CP18" s="1400"/>
      <c r="CQ18" s="1400">
        <v>0</v>
      </c>
      <c r="CR18" s="1400">
        <v>0</v>
      </c>
      <c r="CS18" s="1400"/>
      <c r="CT18" s="1400"/>
      <c r="CU18" s="1400">
        <v>0</v>
      </c>
      <c r="CV18" s="1400"/>
      <c r="CW18" s="1400"/>
      <c r="CX18" s="1400"/>
      <c r="CY18" s="1400">
        <v>820243</v>
      </c>
      <c r="CZ18" s="1400"/>
      <c r="DA18" s="1400">
        <v>0</v>
      </c>
      <c r="DB18" s="1400">
        <v>0</v>
      </c>
      <c r="DC18" s="1400"/>
      <c r="DD18" s="1400"/>
      <c r="DE18" s="1400"/>
      <c r="DF18" s="1400"/>
      <c r="DG18" s="1400"/>
      <c r="DH18" s="1400">
        <v>42781306</v>
      </c>
      <c r="DI18" s="1400">
        <v>5546954</v>
      </c>
      <c r="DJ18" s="1400">
        <v>1004135</v>
      </c>
      <c r="DK18" s="1400">
        <v>10372519</v>
      </c>
      <c r="DL18" s="1400">
        <v>25857698</v>
      </c>
      <c r="DM18" s="1400"/>
      <c r="DN18" s="1400">
        <v>5510499</v>
      </c>
      <c r="DO18" s="1400"/>
      <c r="DP18" s="1400"/>
      <c r="DQ18" s="1400">
        <v>143480509</v>
      </c>
      <c r="DR18" s="1351"/>
      <c r="DS18" s="1351"/>
      <c r="DT18" s="1351">
        <v>0</v>
      </c>
    </row>
    <row r="19" spans="2:124">
      <c r="B19" s="1196"/>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0"/>
      <c r="AW19" s="1400"/>
      <c r="AX19" s="1400"/>
      <c r="AY19" s="1400"/>
      <c r="AZ19" s="1400"/>
      <c r="BA19" s="1400"/>
      <c r="BB19" s="1400"/>
      <c r="BC19" s="1400"/>
      <c r="BD19" s="1400"/>
      <c r="BE19" s="1400"/>
      <c r="BF19" s="1400"/>
      <c r="BG19" s="1400"/>
      <c r="BH19" s="1400"/>
      <c r="BI19" s="1400"/>
      <c r="BJ19" s="1400"/>
      <c r="BK19" s="1400"/>
      <c r="BL19" s="1400"/>
      <c r="BM19" s="1400"/>
      <c r="BN19" s="1400"/>
      <c r="BO19" s="1400"/>
      <c r="BP19" s="1400"/>
      <c r="BQ19" s="1400"/>
      <c r="BR19" s="1400"/>
      <c r="BS19" s="1400"/>
      <c r="BT19" s="1400"/>
      <c r="BU19" s="1400"/>
      <c r="BV19" s="1400"/>
      <c r="BW19" s="1400"/>
      <c r="BX19" s="1400"/>
      <c r="BY19" s="1400"/>
      <c r="BZ19" s="1400"/>
      <c r="CA19" s="1400"/>
      <c r="CB19" s="1400"/>
      <c r="CC19" s="1400"/>
      <c r="CD19" s="1400"/>
      <c r="CE19" s="1400"/>
      <c r="CF19" s="1400"/>
      <c r="CG19" s="1400"/>
      <c r="CH19" s="1400"/>
      <c r="CI19" s="1400"/>
      <c r="CJ19" s="1400"/>
      <c r="CK19" s="1400"/>
      <c r="CL19" s="1400"/>
      <c r="CM19" s="1400"/>
      <c r="CN19" s="1400"/>
      <c r="CO19" s="1400"/>
      <c r="CP19" s="1400"/>
      <c r="CQ19" s="1400"/>
      <c r="CR19" s="1400"/>
      <c r="CS19" s="1400"/>
      <c r="CT19" s="1400"/>
      <c r="CU19" s="1400"/>
      <c r="CV19" s="1400"/>
      <c r="CW19" s="1400"/>
      <c r="CX19" s="1400"/>
      <c r="CY19" s="1400"/>
      <c r="CZ19" s="1400"/>
      <c r="DA19" s="1400"/>
      <c r="DB19" s="1400"/>
      <c r="DC19" s="1400"/>
      <c r="DD19" s="1400"/>
      <c r="DE19" s="1400"/>
      <c r="DF19" s="1400"/>
      <c r="DG19" s="1400"/>
      <c r="DH19" s="1400"/>
      <c r="DI19" s="1400"/>
      <c r="DJ19" s="1400"/>
      <c r="DK19" s="1400"/>
      <c r="DL19" s="1400"/>
      <c r="DM19" s="1400"/>
      <c r="DN19" s="1400"/>
      <c r="DO19" s="1400"/>
      <c r="DP19" s="1400"/>
      <c r="DQ19" s="1400"/>
      <c r="DR19" s="1351"/>
      <c r="DS19" s="1351"/>
      <c r="DT19" s="1351"/>
    </row>
    <row r="20" spans="2:124">
      <c r="B20" s="1196"/>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c r="AM20" s="1400"/>
      <c r="AN20" s="1400"/>
      <c r="AO20" s="1400"/>
      <c r="AP20" s="1400"/>
      <c r="AQ20" s="1400"/>
      <c r="AR20" s="1400"/>
      <c r="AS20" s="1400"/>
      <c r="AT20" s="1400"/>
      <c r="AU20" s="1400"/>
      <c r="AV20" s="1400"/>
      <c r="AW20" s="1400"/>
      <c r="AX20" s="1400"/>
      <c r="AY20" s="1400"/>
      <c r="AZ20" s="1400"/>
      <c r="BA20" s="1400"/>
      <c r="BB20" s="1400"/>
      <c r="BC20" s="1400"/>
      <c r="BD20" s="1400"/>
      <c r="BE20" s="1400"/>
      <c r="BF20" s="1400"/>
      <c r="BG20" s="1400"/>
      <c r="BH20" s="1400"/>
      <c r="BI20" s="1400"/>
      <c r="BJ20" s="1400"/>
      <c r="BK20" s="1400"/>
      <c r="BL20" s="1400"/>
      <c r="BM20" s="1400"/>
      <c r="BN20" s="1400"/>
      <c r="BO20" s="1400"/>
      <c r="BP20" s="1400"/>
      <c r="BQ20" s="1400"/>
      <c r="BR20" s="1400"/>
      <c r="BS20" s="1400"/>
      <c r="BT20" s="1400"/>
      <c r="BU20" s="1400"/>
      <c r="BV20" s="1400"/>
      <c r="BW20" s="1400"/>
      <c r="BX20" s="1400"/>
      <c r="BY20" s="1400"/>
      <c r="BZ20" s="1400"/>
      <c r="CA20" s="1400"/>
      <c r="CB20" s="1400"/>
      <c r="CC20" s="1400"/>
      <c r="CD20" s="1400"/>
      <c r="CE20" s="1400"/>
      <c r="CF20" s="1400"/>
      <c r="CG20" s="1400"/>
      <c r="CH20" s="1400"/>
      <c r="CI20" s="1400"/>
      <c r="CJ20" s="1400"/>
      <c r="CK20" s="1400"/>
      <c r="CL20" s="1400"/>
      <c r="CM20" s="1400"/>
      <c r="CN20" s="1400"/>
      <c r="CO20" s="1400"/>
      <c r="CP20" s="1400"/>
      <c r="CQ20" s="1400"/>
      <c r="CR20" s="1400"/>
      <c r="CS20" s="1400"/>
      <c r="CT20" s="1400"/>
      <c r="CU20" s="1400"/>
      <c r="CV20" s="1400"/>
      <c r="CW20" s="1400"/>
      <c r="CX20" s="1400"/>
      <c r="CY20" s="1400"/>
      <c r="CZ20" s="1400"/>
      <c r="DA20" s="1400"/>
      <c r="DB20" s="1400"/>
      <c r="DC20" s="1400"/>
      <c r="DD20" s="1400"/>
      <c r="DE20" s="1400"/>
      <c r="DF20" s="1400"/>
      <c r="DG20" s="1400"/>
      <c r="DH20" s="1400"/>
      <c r="DI20" s="1400"/>
      <c r="DJ20" s="1400"/>
      <c r="DK20" s="1400"/>
      <c r="DL20" s="1400"/>
      <c r="DM20" s="1400"/>
      <c r="DN20" s="1400"/>
      <c r="DO20" s="1400"/>
      <c r="DP20" s="1400"/>
      <c r="DQ20" s="1400"/>
      <c r="DR20" s="1351"/>
      <c r="DS20" s="1351"/>
      <c r="DT20" s="1351"/>
    </row>
    <row r="21" spans="2:124">
      <c r="B21" s="1196">
        <v>42370</v>
      </c>
      <c r="C21" s="1400">
        <v>73735740</v>
      </c>
      <c r="D21" s="1400">
        <v>73735740</v>
      </c>
      <c r="E21" s="1400">
        <v>61020213</v>
      </c>
      <c r="F21" s="1400">
        <v>12715527</v>
      </c>
      <c r="G21" s="1400"/>
      <c r="H21" s="1400"/>
      <c r="I21" s="1400"/>
      <c r="J21" s="1400"/>
      <c r="K21" s="1400"/>
      <c r="L21" s="1400"/>
      <c r="M21" s="1400"/>
      <c r="N21" s="1400"/>
      <c r="O21" s="1400">
        <v>25838328</v>
      </c>
      <c r="P21" s="1400">
        <v>12243643</v>
      </c>
      <c r="Q21" s="1400">
        <v>2953466</v>
      </c>
      <c r="R21" s="1400">
        <v>1980311</v>
      </c>
      <c r="S21" s="1400">
        <v>973155</v>
      </c>
      <c r="T21" s="1400"/>
      <c r="U21" s="1400">
        <v>9290177</v>
      </c>
      <c r="V21" s="1400">
        <v>5191034</v>
      </c>
      <c r="W21" s="1400">
        <v>4099143</v>
      </c>
      <c r="X21" s="1400"/>
      <c r="Y21" s="1400">
        <v>0</v>
      </c>
      <c r="Z21" s="1400"/>
      <c r="AA21" s="1400"/>
      <c r="AB21" s="1400"/>
      <c r="AC21" s="1400">
        <v>511778</v>
      </c>
      <c r="AD21" s="1400"/>
      <c r="AE21" s="1400">
        <v>511778</v>
      </c>
      <c r="AF21" s="1400"/>
      <c r="AG21" s="1400">
        <v>4703061</v>
      </c>
      <c r="AH21" s="1400">
        <v>3607939</v>
      </c>
      <c r="AI21" s="1400">
        <v>1095122</v>
      </c>
      <c r="AJ21" s="1400"/>
      <c r="AK21" s="1400">
        <v>1559498</v>
      </c>
      <c r="AL21" s="1400">
        <v>1559498</v>
      </c>
      <c r="AM21" s="1400"/>
      <c r="AN21" s="1400"/>
      <c r="AO21" s="1400">
        <v>2215126</v>
      </c>
      <c r="AP21" s="1400">
        <v>1202721</v>
      </c>
      <c r="AQ21" s="1400">
        <v>1012405</v>
      </c>
      <c r="AR21" s="1400"/>
      <c r="AS21" s="1400">
        <v>4605222</v>
      </c>
      <c r="AT21" s="1400">
        <v>511933</v>
      </c>
      <c r="AU21" s="1400">
        <v>4093289</v>
      </c>
      <c r="AV21" s="1400"/>
      <c r="AW21" s="1400">
        <v>0</v>
      </c>
      <c r="AX21" s="1400"/>
      <c r="AY21" s="1400"/>
      <c r="AZ21" s="1400"/>
      <c r="BA21" s="1400"/>
      <c r="BB21" s="1400">
        <v>0</v>
      </c>
      <c r="BC21" s="1400">
        <v>0</v>
      </c>
      <c r="BD21" s="1400"/>
      <c r="BE21" s="1400">
        <v>0</v>
      </c>
      <c r="BF21" s="1400"/>
      <c r="BG21" s="1400"/>
      <c r="BH21" s="1400"/>
      <c r="BI21" s="1400"/>
      <c r="BJ21" s="1400">
        <v>0</v>
      </c>
      <c r="BK21" s="1400"/>
      <c r="BL21" s="1400">
        <v>0</v>
      </c>
      <c r="BM21" s="1400"/>
      <c r="BN21" s="1400"/>
      <c r="BO21" s="1400"/>
      <c r="BP21" s="1400"/>
      <c r="BQ21" s="1400">
        <v>0</v>
      </c>
      <c r="BR21" s="1400"/>
      <c r="BS21" s="1400">
        <v>0</v>
      </c>
      <c r="BT21" s="1400"/>
      <c r="BU21" s="1400"/>
      <c r="BV21" s="1400"/>
      <c r="BW21" s="1400"/>
      <c r="BX21" s="1400">
        <v>0</v>
      </c>
      <c r="BY21" s="1400"/>
      <c r="BZ21" s="1400"/>
      <c r="CA21" s="1400"/>
      <c r="CB21" s="1400"/>
      <c r="CC21" s="1400"/>
      <c r="CD21" s="1400">
        <v>0</v>
      </c>
      <c r="CE21" s="1400">
        <v>0</v>
      </c>
      <c r="CF21" s="1400"/>
      <c r="CG21" s="1400"/>
      <c r="CH21" s="1400">
        <v>0</v>
      </c>
      <c r="CI21" s="1400"/>
      <c r="CJ21" s="1400"/>
      <c r="CK21" s="1400"/>
      <c r="CL21" s="1400">
        <v>0</v>
      </c>
      <c r="CM21" s="1400"/>
      <c r="CN21" s="1400"/>
      <c r="CO21" s="1400"/>
      <c r="CP21" s="1400"/>
      <c r="CQ21" s="1400">
        <v>0</v>
      </c>
      <c r="CR21" s="1400">
        <v>0</v>
      </c>
      <c r="CS21" s="1400"/>
      <c r="CT21" s="1400"/>
      <c r="CU21" s="1400">
        <v>0</v>
      </c>
      <c r="CV21" s="1400"/>
      <c r="CW21" s="1400"/>
      <c r="CX21" s="1400"/>
      <c r="CY21" s="1400">
        <v>686665</v>
      </c>
      <c r="CZ21" s="1400"/>
      <c r="DA21" s="1400">
        <v>0</v>
      </c>
      <c r="DB21" s="1400">
        <v>0</v>
      </c>
      <c r="DC21" s="1400"/>
      <c r="DD21" s="1400"/>
      <c r="DE21" s="1400"/>
      <c r="DF21" s="1400"/>
      <c r="DG21" s="1400"/>
      <c r="DH21" s="1400">
        <v>43580230</v>
      </c>
      <c r="DI21" s="1400">
        <v>5627488</v>
      </c>
      <c r="DJ21" s="1400">
        <v>1004135</v>
      </c>
      <c r="DK21" s="1400">
        <v>601431</v>
      </c>
      <c r="DL21" s="1400">
        <v>36347176</v>
      </c>
      <c r="DM21" s="1400"/>
      <c r="DN21" s="1400">
        <v>4675613</v>
      </c>
      <c r="DO21" s="1400"/>
      <c r="DP21" s="1400"/>
      <c r="DQ21" s="1400">
        <v>148516576</v>
      </c>
      <c r="DR21" s="1351"/>
      <c r="DS21" s="1351"/>
      <c r="DT21" s="1351">
        <v>0</v>
      </c>
    </row>
    <row r="22" spans="2:124">
      <c r="B22" s="1196">
        <v>42401</v>
      </c>
      <c r="C22" s="1400">
        <v>73847949</v>
      </c>
      <c r="D22" s="1400">
        <v>73847949</v>
      </c>
      <c r="E22" s="1400">
        <v>62377197</v>
      </c>
      <c r="F22" s="1400">
        <v>11470752</v>
      </c>
      <c r="G22" s="1400"/>
      <c r="H22" s="1400"/>
      <c r="I22" s="1400"/>
      <c r="J22" s="1400"/>
      <c r="K22" s="1400"/>
      <c r="L22" s="1400"/>
      <c r="M22" s="1400"/>
      <c r="N22" s="1400"/>
      <c r="O22" s="1400">
        <v>25392671</v>
      </c>
      <c r="P22" s="1400">
        <v>11675950</v>
      </c>
      <c r="Q22" s="1400">
        <v>2844775</v>
      </c>
      <c r="R22" s="1400">
        <v>1747175</v>
      </c>
      <c r="S22" s="1400">
        <v>1097600</v>
      </c>
      <c r="T22" s="1400"/>
      <c r="U22" s="1400">
        <v>8831175</v>
      </c>
      <c r="V22" s="1400">
        <v>553827</v>
      </c>
      <c r="W22" s="1400">
        <v>8277348</v>
      </c>
      <c r="X22" s="1400"/>
      <c r="Y22" s="1400">
        <v>0</v>
      </c>
      <c r="Z22" s="1400"/>
      <c r="AA22" s="1400"/>
      <c r="AB22" s="1400"/>
      <c r="AC22" s="1400">
        <v>511519</v>
      </c>
      <c r="AD22" s="1400"/>
      <c r="AE22" s="1400">
        <v>511519</v>
      </c>
      <c r="AF22" s="1400"/>
      <c r="AG22" s="1400">
        <v>4552826</v>
      </c>
      <c r="AH22" s="1400">
        <v>3611863</v>
      </c>
      <c r="AI22" s="1400">
        <v>940963</v>
      </c>
      <c r="AJ22" s="1400"/>
      <c r="AK22" s="1400">
        <v>1547883</v>
      </c>
      <c r="AL22" s="1400">
        <v>1547883</v>
      </c>
      <c r="AM22" s="1400"/>
      <c r="AN22" s="1400"/>
      <c r="AO22" s="1400">
        <v>2756790</v>
      </c>
      <c r="AP22" s="1400">
        <v>2604205</v>
      </c>
      <c r="AQ22" s="1400">
        <v>152585</v>
      </c>
      <c r="AR22" s="1400"/>
      <c r="AS22" s="1400">
        <v>4347703</v>
      </c>
      <c r="AT22" s="1400">
        <v>3032473</v>
      </c>
      <c r="AU22" s="1400">
        <v>1315230</v>
      </c>
      <c r="AV22" s="1400"/>
      <c r="AW22" s="1400">
        <v>0</v>
      </c>
      <c r="AX22" s="1400"/>
      <c r="AY22" s="1400"/>
      <c r="AZ22" s="1400"/>
      <c r="BA22" s="1400"/>
      <c r="BB22" s="1400">
        <v>0</v>
      </c>
      <c r="BC22" s="1400">
        <v>0</v>
      </c>
      <c r="BD22" s="1400"/>
      <c r="BE22" s="1400">
        <v>0</v>
      </c>
      <c r="BF22" s="1400"/>
      <c r="BG22" s="1400"/>
      <c r="BH22" s="1400"/>
      <c r="BI22" s="1400"/>
      <c r="BJ22" s="1400">
        <v>0</v>
      </c>
      <c r="BK22" s="1400"/>
      <c r="BL22" s="1400">
        <v>0</v>
      </c>
      <c r="BM22" s="1400"/>
      <c r="BN22" s="1400"/>
      <c r="BO22" s="1400"/>
      <c r="BP22" s="1400"/>
      <c r="BQ22" s="1400">
        <v>0</v>
      </c>
      <c r="BR22" s="1400"/>
      <c r="BS22" s="1400">
        <v>0</v>
      </c>
      <c r="BT22" s="1400"/>
      <c r="BU22" s="1400"/>
      <c r="BV22" s="1400"/>
      <c r="BW22" s="1400"/>
      <c r="BX22" s="1400">
        <v>0</v>
      </c>
      <c r="BY22" s="1400"/>
      <c r="BZ22" s="1400"/>
      <c r="CA22" s="1400"/>
      <c r="CB22" s="1400"/>
      <c r="CC22" s="1400"/>
      <c r="CD22" s="1400">
        <v>0</v>
      </c>
      <c r="CE22" s="1400">
        <v>0</v>
      </c>
      <c r="CF22" s="1400"/>
      <c r="CG22" s="1400"/>
      <c r="CH22" s="1400">
        <v>0</v>
      </c>
      <c r="CI22" s="1400"/>
      <c r="CJ22" s="1400"/>
      <c r="CK22" s="1400"/>
      <c r="CL22" s="1400">
        <v>0</v>
      </c>
      <c r="CM22" s="1400"/>
      <c r="CN22" s="1400"/>
      <c r="CO22" s="1400"/>
      <c r="CP22" s="1400"/>
      <c r="CQ22" s="1400">
        <v>0</v>
      </c>
      <c r="CR22" s="1400">
        <v>0</v>
      </c>
      <c r="CS22" s="1400"/>
      <c r="CT22" s="1400"/>
      <c r="CU22" s="1400">
        <v>0</v>
      </c>
      <c r="CV22" s="1400"/>
      <c r="CW22" s="1400"/>
      <c r="CX22" s="1400"/>
      <c r="CY22" s="1400">
        <v>551764</v>
      </c>
      <c r="CZ22" s="1400"/>
      <c r="DA22" s="1400">
        <v>0</v>
      </c>
      <c r="DB22" s="1400">
        <v>0</v>
      </c>
      <c r="DC22" s="1400"/>
      <c r="DD22" s="1400"/>
      <c r="DE22" s="1400"/>
      <c r="DF22" s="1400"/>
      <c r="DG22" s="1400"/>
      <c r="DH22" s="1400">
        <v>41587667</v>
      </c>
      <c r="DI22" s="1400">
        <v>5791343</v>
      </c>
      <c r="DJ22" s="1400">
        <v>3420408</v>
      </c>
      <c r="DK22" s="1400">
        <v>995842</v>
      </c>
      <c r="DL22" s="1400">
        <v>31380074</v>
      </c>
      <c r="DM22" s="1400"/>
      <c r="DN22" s="1400">
        <v>4552827</v>
      </c>
      <c r="DO22" s="1400"/>
      <c r="DP22" s="1400"/>
      <c r="DQ22" s="1400">
        <v>145932878</v>
      </c>
      <c r="DR22" s="1351"/>
      <c r="DS22" s="1351"/>
      <c r="DT22" s="1351">
        <v>0</v>
      </c>
    </row>
    <row r="23" spans="2:124">
      <c r="B23" s="1196">
        <v>42430</v>
      </c>
      <c r="C23" s="1400">
        <v>74405884</v>
      </c>
      <c r="D23" s="1400">
        <v>74405884</v>
      </c>
      <c r="E23" s="1400">
        <v>64226522</v>
      </c>
      <c r="F23" s="1400">
        <v>10179362</v>
      </c>
      <c r="G23" s="1400"/>
      <c r="H23" s="1400"/>
      <c r="I23" s="1400"/>
      <c r="J23" s="1400"/>
      <c r="K23" s="1400"/>
      <c r="L23" s="1400"/>
      <c r="M23" s="1400"/>
      <c r="N23" s="1400"/>
      <c r="O23" s="1400">
        <v>25152519</v>
      </c>
      <c r="P23" s="1400">
        <v>12537419</v>
      </c>
      <c r="Q23" s="1400">
        <v>2769822</v>
      </c>
      <c r="R23" s="1400">
        <v>2281796</v>
      </c>
      <c r="S23" s="1400">
        <v>488026</v>
      </c>
      <c r="T23" s="1400"/>
      <c r="U23" s="1400">
        <v>9767597</v>
      </c>
      <c r="V23" s="1400">
        <v>5589089</v>
      </c>
      <c r="W23" s="1400">
        <v>4178508</v>
      </c>
      <c r="X23" s="1400"/>
      <c r="Y23" s="1400">
        <v>0</v>
      </c>
      <c r="Z23" s="1400"/>
      <c r="AA23" s="1400"/>
      <c r="AB23" s="1400"/>
      <c r="AC23" s="1400">
        <v>511594</v>
      </c>
      <c r="AD23" s="1400"/>
      <c r="AE23" s="1400">
        <v>511594</v>
      </c>
      <c r="AF23" s="1400"/>
      <c r="AG23" s="1400">
        <v>5258234</v>
      </c>
      <c r="AH23" s="1400">
        <v>3438280</v>
      </c>
      <c r="AI23" s="1400">
        <v>1819954</v>
      </c>
      <c r="AJ23" s="1400"/>
      <c r="AK23" s="1400">
        <v>1555373</v>
      </c>
      <c r="AL23" s="1400">
        <v>1555373</v>
      </c>
      <c r="AM23" s="1400"/>
      <c r="AN23" s="1400"/>
      <c r="AO23" s="1400">
        <v>3020294</v>
      </c>
      <c r="AP23" s="1400">
        <v>3020294</v>
      </c>
      <c r="AQ23" s="1400">
        <v>0</v>
      </c>
      <c r="AR23" s="1400"/>
      <c r="AS23" s="1400">
        <v>2269605</v>
      </c>
      <c r="AT23" s="1400">
        <v>1321778</v>
      </c>
      <c r="AU23" s="1400">
        <v>947827</v>
      </c>
      <c r="AV23" s="1400"/>
      <c r="AW23" s="1400">
        <v>0</v>
      </c>
      <c r="AX23" s="1400"/>
      <c r="AY23" s="1400"/>
      <c r="AZ23" s="1400"/>
      <c r="BA23" s="1400"/>
      <c r="BB23" s="1400">
        <v>0</v>
      </c>
      <c r="BC23" s="1400">
        <v>0</v>
      </c>
      <c r="BD23" s="1400"/>
      <c r="BE23" s="1400">
        <v>0</v>
      </c>
      <c r="BF23" s="1400"/>
      <c r="BG23" s="1400"/>
      <c r="BH23" s="1400"/>
      <c r="BI23" s="1400"/>
      <c r="BJ23" s="1400">
        <v>0</v>
      </c>
      <c r="BK23" s="1400"/>
      <c r="BL23" s="1400">
        <v>0</v>
      </c>
      <c r="BM23" s="1400"/>
      <c r="BN23" s="1400"/>
      <c r="BO23" s="1400"/>
      <c r="BP23" s="1400"/>
      <c r="BQ23" s="1400">
        <v>0</v>
      </c>
      <c r="BR23" s="1400"/>
      <c r="BS23" s="1400">
        <v>0</v>
      </c>
      <c r="BT23" s="1400"/>
      <c r="BU23" s="1400"/>
      <c r="BV23" s="1400"/>
      <c r="BW23" s="1400"/>
      <c r="BX23" s="1400">
        <v>0</v>
      </c>
      <c r="BY23" s="1400"/>
      <c r="BZ23" s="1400"/>
      <c r="CA23" s="1400"/>
      <c r="CB23" s="1400"/>
      <c r="CC23" s="1400"/>
      <c r="CD23" s="1400">
        <v>0</v>
      </c>
      <c r="CE23" s="1400">
        <v>0</v>
      </c>
      <c r="CF23" s="1400"/>
      <c r="CG23" s="1400"/>
      <c r="CH23" s="1400">
        <v>0</v>
      </c>
      <c r="CI23" s="1400"/>
      <c r="CJ23" s="1400"/>
      <c r="CK23" s="1400"/>
      <c r="CL23" s="1400">
        <v>0</v>
      </c>
      <c r="CM23" s="1400"/>
      <c r="CN23" s="1400"/>
      <c r="CO23" s="1400"/>
      <c r="CP23" s="1400"/>
      <c r="CQ23" s="1400">
        <v>0</v>
      </c>
      <c r="CR23" s="1400">
        <v>0</v>
      </c>
      <c r="CS23" s="1400"/>
      <c r="CT23" s="1400"/>
      <c r="CU23" s="1400">
        <v>0</v>
      </c>
      <c r="CV23" s="1400"/>
      <c r="CW23" s="1400"/>
      <c r="CX23" s="1400"/>
      <c r="CY23" s="1400">
        <v>415922</v>
      </c>
      <c r="CZ23" s="1400"/>
      <c r="DA23" s="1400">
        <v>0</v>
      </c>
      <c r="DB23" s="1400">
        <v>0</v>
      </c>
      <c r="DC23" s="1400"/>
      <c r="DD23" s="1400"/>
      <c r="DE23" s="1400"/>
      <c r="DF23" s="1400"/>
      <c r="DG23" s="1400"/>
      <c r="DH23" s="1400">
        <v>34498248</v>
      </c>
      <c r="DI23" s="1400">
        <v>5868397</v>
      </c>
      <c r="DJ23" s="1400">
        <v>3383255</v>
      </c>
      <c r="DK23" s="1400">
        <v>1681089</v>
      </c>
      <c r="DL23" s="1400">
        <v>23565507</v>
      </c>
      <c r="DM23" s="1400"/>
      <c r="DN23" s="1400">
        <v>5006042</v>
      </c>
      <c r="DO23" s="1400"/>
      <c r="DP23" s="1400"/>
      <c r="DQ23" s="1400">
        <v>139478615</v>
      </c>
      <c r="DR23" s="1351"/>
      <c r="DS23" s="1351"/>
      <c r="DT23" s="1351">
        <v>0</v>
      </c>
    </row>
    <row r="24" spans="2:124">
      <c r="B24" s="1196">
        <v>42461</v>
      </c>
      <c r="C24" s="1400">
        <v>80067644</v>
      </c>
      <c r="D24" s="1400">
        <v>80067644</v>
      </c>
      <c r="E24" s="1400">
        <v>67899219</v>
      </c>
      <c r="F24" s="1400">
        <v>12168425</v>
      </c>
      <c r="G24" s="1400"/>
      <c r="H24" s="1400"/>
      <c r="I24" s="1400"/>
      <c r="J24" s="1400"/>
      <c r="K24" s="1400"/>
      <c r="L24" s="1400"/>
      <c r="M24" s="1400"/>
      <c r="N24" s="1400"/>
      <c r="O24" s="1400">
        <v>23834657</v>
      </c>
      <c r="P24" s="1400">
        <v>11597311</v>
      </c>
      <c r="Q24" s="1400">
        <v>2623329</v>
      </c>
      <c r="R24" s="1400">
        <v>1783074</v>
      </c>
      <c r="S24" s="1400">
        <v>840255</v>
      </c>
      <c r="T24" s="1400"/>
      <c r="U24" s="1400">
        <v>8973982</v>
      </c>
      <c r="V24" s="1400">
        <v>612752</v>
      </c>
      <c r="W24" s="1400">
        <v>8361230</v>
      </c>
      <c r="X24" s="1400"/>
      <c r="Y24" s="1400">
        <v>0</v>
      </c>
      <c r="Z24" s="1400"/>
      <c r="AA24" s="1400"/>
      <c r="AB24" s="1400"/>
      <c r="AC24" s="1400">
        <v>513316</v>
      </c>
      <c r="AD24" s="1400"/>
      <c r="AE24" s="1400">
        <v>513316</v>
      </c>
      <c r="AF24" s="1400"/>
      <c r="AG24" s="1400">
        <v>5270054</v>
      </c>
      <c r="AH24" s="1400">
        <v>2957426</v>
      </c>
      <c r="AI24" s="1400">
        <v>2312628</v>
      </c>
      <c r="AJ24" s="1400"/>
      <c r="AK24" s="1400">
        <v>1555797</v>
      </c>
      <c r="AL24" s="1400">
        <v>1555797</v>
      </c>
      <c r="AM24" s="1400"/>
      <c r="AN24" s="1400"/>
      <c r="AO24" s="1400">
        <v>3200440</v>
      </c>
      <c r="AP24" s="1400">
        <v>3081111</v>
      </c>
      <c r="AQ24" s="1400">
        <v>119329</v>
      </c>
      <c r="AR24" s="1400"/>
      <c r="AS24" s="1400">
        <v>1697739</v>
      </c>
      <c r="AT24" s="1400">
        <v>1697739</v>
      </c>
      <c r="AU24" s="1400">
        <v>0</v>
      </c>
      <c r="AV24" s="1400"/>
      <c r="AW24" s="1400">
        <v>0</v>
      </c>
      <c r="AX24" s="1400"/>
      <c r="AY24" s="1400"/>
      <c r="AZ24" s="1400"/>
      <c r="BA24" s="1400"/>
      <c r="BB24" s="1400">
        <v>0</v>
      </c>
      <c r="BC24" s="1400">
        <v>0</v>
      </c>
      <c r="BD24" s="1400"/>
      <c r="BE24" s="1400">
        <v>0</v>
      </c>
      <c r="BF24" s="1400"/>
      <c r="BG24" s="1400"/>
      <c r="BH24" s="1400"/>
      <c r="BI24" s="1400"/>
      <c r="BJ24" s="1400">
        <v>0</v>
      </c>
      <c r="BK24" s="1400"/>
      <c r="BL24" s="1400">
        <v>0</v>
      </c>
      <c r="BM24" s="1400"/>
      <c r="BN24" s="1400"/>
      <c r="BO24" s="1400"/>
      <c r="BP24" s="1400"/>
      <c r="BQ24" s="1400">
        <v>0</v>
      </c>
      <c r="BR24" s="1400"/>
      <c r="BS24" s="1400">
        <v>0</v>
      </c>
      <c r="BT24" s="1400"/>
      <c r="BU24" s="1400"/>
      <c r="BV24" s="1400"/>
      <c r="BW24" s="1400"/>
      <c r="BX24" s="1400">
        <v>0</v>
      </c>
      <c r="BY24" s="1400"/>
      <c r="BZ24" s="1400"/>
      <c r="CA24" s="1400"/>
      <c r="CB24" s="1400"/>
      <c r="CC24" s="1400"/>
      <c r="CD24" s="1400">
        <v>0</v>
      </c>
      <c r="CE24" s="1400">
        <v>0</v>
      </c>
      <c r="CF24" s="1400"/>
      <c r="CG24" s="1400"/>
      <c r="CH24" s="1400">
        <v>0</v>
      </c>
      <c r="CI24" s="1400"/>
      <c r="CJ24" s="1400"/>
      <c r="CK24" s="1400"/>
      <c r="CL24" s="1400">
        <v>0</v>
      </c>
      <c r="CM24" s="1400"/>
      <c r="CN24" s="1400"/>
      <c r="CO24" s="1400"/>
      <c r="CP24" s="1400"/>
      <c r="CQ24" s="1400">
        <v>0</v>
      </c>
      <c r="CR24" s="1400">
        <v>0</v>
      </c>
      <c r="CS24" s="1400"/>
      <c r="CT24" s="1400"/>
      <c r="CU24" s="1400">
        <v>0</v>
      </c>
      <c r="CV24" s="1400"/>
      <c r="CW24" s="1400"/>
      <c r="CX24" s="1400"/>
      <c r="CY24" s="1400">
        <v>277102</v>
      </c>
      <c r="CZ24" s="1400"/>
      <c r="DA24" s="1400">
        <v>0</v>
      </c>
      <c r="DB24" s="1400">
        <v>0</v>
      </c>
      <c r="DC24" s="1400"/>
      <c r="DD24" s="1400"/>
      <c r="DE24" s="1400"/>
      <c r="DF24" s="1400"/>
      <c r="DG24" s="1400"/>
      <c r="DH24" s="1400">
        <v>35212421</v>
      </c>
      <c r="DI24" s="1400">
        <v>6094140</v>
      </c>
      <c r="DJ24" s="1400">
        <v>3264031</v>
      </c>
      <c r="DK24" s="1400">
        <v>2510674</v>
      </c>
      <c r="DL24" s="1400">
        <v>23343576</v>
      </c>
      <c r="DM24" s="1400"/>
      <c r="DN24" s="1400">
        <v>7926709</v>
      </c>
      <c r="DO24" s="1400"/>
      <c r="DP24" s="1400"/>
      <c r="DQ24" s="1400">
        <v>147318533</v>
      </c>
      <c r="DR24" s="1351"/>
      <c r="DS24" s="1351"/>
      <c r="DT24" s="1351">
        <v>0</v>
      </c>
    </row>
    <row r="25" spans="2:124">
      <c r="B25" s="1196">
        <v>42491</v>
      </c>
      <c r="C25" s="1400">
        <v>79203426</v>
      </c>
      <c r="D25" s="1400">
        <v>79203426</v>
      </c>
      <c r="E25" s="1400">
        <v>64952084</v>
      </c>
      <c r="F25" s="1400">
        <v>14251342</v>
      </c>
      <c r="G25" s="1400"/>
      <c r="H25" s="1400"/>
      <c r="I25" s="1400"/>
      <c r="J25" s="1400"/>
      <c r="K25" s="1400"/>
      <c r="L25" s="1400"/>
      <c r="M25" s="1400"/>
      <c r="N25" s="1400"/>
      <c r="O25" s="1400">
        <v>26943395</v>
      </c>
      <c r="P25" s="1400">
        <v>11414019</v>
      </c>
      <c r="Q25" s="1400">
        <v>2257875</v>
      </c>
      <c r="R25" s="1400">
        <v>1565135</v>
      </c>
      <c r="S25" s="1400">
        <v>692740</v>
      </c>
      <c r="T25" s="1400"/>
      <c r="U25" s="1400">
        <v>9156144</v>
      </c>
      <c r="V25" s="1400">
        <v>757273</v>
      </c>
      <c r="W25" s="1400">
        <v>8398871</v>
      </c>
      <c r="X25" s="1400"/>
      <c r="Y25" s="1400">
        <v>0</v>
      </c>
      <c r="Z25" s="1400"/>
      <c r="AA25" s="1400"/>
      <c r="AB25" s="1400"/>
      <c r="AC25" s="1400">
        <v>512503</v>
      </c>
      <c r="AD25" s="1400"/>
      <c r="AE25" s="1400">
        <v>512503</v>
      </c>
      <c r="AF25" s="1400"/>
      <c r="AG25" s="1400">
        <v>5274709</v>
      </c>
      <c r="AH25" s="1400">
        <v>2060834</v>
      </c>
      <c r="AI25" s="1400">
        <v>3213875</v>
      </c>
      <c r="AJ25" s="1400"/>
      <c r="AK25" s="1400">
        <v>1580339</v>
      </c>
      <c r="AL25" s="1400">
        <v>1580339</v>
      </c>
      <c r="AM25" s="1400"/>
      <c r="AN25" s="1400"/>
      <c r="AO25" s="1400">
        <v>3543702</v>
      </c>
      <c r="AP25" s="1400">
        <v>2919884</v>
      </c>
      <c r="AQ25" s="1400">
        <v>623818</v>
      </c>
      <c r="AR25" s="1400"/>
      <c r="AS25" s="1400">
        <v>4618123</v>
      </c>
      <c r="AT25" s="1400">
        <v>609362</v>
      </c>
      <c r="AU25" s="1400">
        <v>4008761</v>
      </c>
      <c r="AV25" s="1400"/>
      <c r="AW25" s="1400">
        <v>0</v>
      </c>
      <c r="AX25" s="1400"/>
      <c r="AY25" s="1400"/>
      <c r="AZ25" s="1400"/>
      <c r="BA25" s="1400"/>
      <c r="BB25" s="1400">
        <v>0</v>
      </c>
      <c r="BC25" s="1400">
        <v>0</v>
      </c>
      <c r="BD25" s="1400"/>
      <c r="BE25" s="1400">
        <v>0</v>
      </c>
      <c r="BF25" s="1400"/>
      <c r="BG25" s="1400"/>
      <c r="BH25" s="1400"/>
      <c r="BI25" s="1400"/>
      <c r="BJ25" s="1400">
        <v>0</v>
      </c>
      <c r="BK25" s="1400"/>
      <c r="BL25" s="1400">
        <v>0</v>
      </c>
      <c r="BM25" s="1400"/>
      <c r="BN25" s="1400"/>
      <c r="BO25" s="1400"/>
      <c r="BP25" s="1400"/>
      <c r="BQ25" s="1400">
        <v>0</v>
      </c>
      <c r="BR25" s="1400"/>
      <c r="BS25" s="1400">
        <v>0</v>
      </c>
      <c r="BT25" s="1400"/>
      <c r="BU25" s="1400"/>
      <c r="BV25" s="1400"/>
      <c r="BW25" s="1400"/>
      <c r="BX25" s="1400">
        <v>0</v>
      </c>
      <c r="BY25" s="1400"/>
      <c r="BZ25" s="1400"/>
      <c r="CA25" s="1400"/>
      <c r="CB25" s="1400"/>
      <c r="CC25" s="1400"/>
      <c r="CD25" s="1400">
        <v>0</v>
      </c>
      <c r="CE25" s="1400">
        <v>0</v>
      </c>
      <c r="CF25" s="1400"/>
      <c r="CG25" s="1400"/>
      <c r="CH25" s="1400">
        <v>0</v>
      </c>
      <c r="CI25" s="1400"/>
      <c r="CJ25" s="1400"/>
      <c r="CK25" s="1400"/>
      <c r="CL25" s="1400">
        <v>0</v>
      </c>
      <c r="CM25" s="1400"/>
      <c r="CN25" s="1400"/>
      <c r="CO25" s="1400"/>
      <c r="CP25" s="1400"/>
      <c r="CQ25" s="1400">
        <v>0</v>
      </c>
      <c r="CR25" s="1400">
        <v>0</v>
      </c>
      <c r="CS25" s="1400"/>
      <c r="CT25" s="1400"/>
      <c r="CU25" s="1400">
        <v>0</v>
      </c>
      <c r="CV25" s="1400"/>
      <c r="CW25" s="1400"/>
      <c r="CX25" s="1400"/>
      <c r="CY25" s="1400">
        <v>139960</v>
      </c>
      <c r="CZ25" s="1400"/>
      <c r="DA25" s="1400">
        <v>0</v>
      </c>
      <c r="DB25" s="1400">
        <v>0</v>
      </c>
      <c r="DC25" s="1400"/>
      <c r="DD25" s="1400"/>
      <c r="DE25" s="1400"/>
      <c r="DF25" s="1400"/>
      <c r="DG25" s="1400"/>
      <c r="DH25" s="1400">
        <v>34448593</v>
      </c>
      <c r="DI25" s="1400">
        <v>5895771</v>
      </c>
      <c r="DJ25" s="1400">
        <v>3246321</v>
      </c>
      <c r="DK25" s="1400">
        <v>3715979</v>
      </c>
      <c r="DL25" s="1400">
        <v>21590522</v>
      </c>
      <c r="DM25" s="1400"/>
      <c r="DN25" s="1400">
        <v>5607380</v>
      </c>
      <c r="DO25" s="1400"/>
      <c r="DP25" s="1400"/>
      <c r="DQ25" s="1400">
        <v>146342754</v>
      </c>
      <c r="DR25" s="1351"/>
      <c r="DS25" s="1351"/>
      <c r="DT25" s="1351">
        <v>0</v>
      </c>
    </row>
    <row r="26" spans="2:124">
      <c r="B26" s="1196">
        <v>42522</v>
      </c>
      <c r="C26" s="1400">
        <v>79502732</v>
      </c>
      <c r="D26" s="1400">
        <v>79502732</v>
      </c>
      <c r="E26" s="1400">
        <v>67315372</v>
      </c>
      <c r="F26" s="1400">
        <v>12187360</v>
      </c>
      <c r="G26" s="1400"/>
      <c r="H26" s="1400"/>
      <c r="I26" s="1400"/>
      <c r="J26" s="1400"/>
      <c r="K26" s="1400"/>
      <c r="L26" s="1400"/>
      <c r="M26" s="1400"/>
      <c r="N26" s="1400"/>
      <c r="O26" s="1400">
        <v>28788053</v>
      </c>
      <c r="P26" s="1400">
        <v>13587837</v>
      </c>
      <c r="Q26" s="1400">
        <v>2177985</v>
      </c>
      <c r="R26" s="1400">
        <v>1738874</v>
      </c>
      <c r="S26" s="1400">
        <v>439111</v>
      </c>
      <c r="T26" s="1400"/>
      <c r="U26" s="1400">
        <v>11409852</v>
      </c>
      <c r="V26" s="1400">
        <v>5056098</v>
      </c>
      <c r="W26" s="1400">
        <v>6353754</v>
      </c>
      <c r="X26" s="1400"/>
      <c r="Y26" s="1400">
        <v>0</v>
      </c>
      <c r="Z26" s="1400"/>
      <c r="AA26" s="1400"/>
      <c r="AB26" s="1400"/>
      <c r="AC26" s="1400">
        <v>613140</v>
      </c>
      <c r="AD26" s="1400"/>
      <c r="AE26" s="1400">
        <v>613140</v>
      </c>
      <c r="AF26" s="1400"/>
      <c r="AG26" s="1400">
        <v>5175684</v>
      </c>
      <c r="AH26" s="1400">
        <v>1038392</v>
      </c>
      <c r="AI26" s="1400">
        <v>4137292</v>
      </c>
      <c r="AJ26" s="1400"/>
      <c r="AK26" s="1400">
        <v>1594284</v>
      </c>
      <c r="AL26" s="1400">
        <v>1594284</v>
      </c>
      <c r="AM26" s="1400"/>
      <c r="AN26" s="1400"/>
      <c r="AO26" s="1400">
        <v>3209793</v>
      </c>
      <c r="AP26" s="1400">
        <v>3156422</v>
      </c>
      <c r="AQ26" s="1400">
        <v>53371</v>
      </c>
      <c r="AR26" s="1400"/>
      <c r="AS26" s="1400">
        <v>4607315</v>
      </c>
      <c r="AT26" s="1400">
        <v>1318345</v>
      </c>
      <c r="AU26" s="1400">
        <v>3288970</v>
      </c>
      <c r="AV26" s="1400"/>
      <c r="AW26" s="1400">
        <v>0</v>
      </c>
      <c r="AX26" s="1400"/>
      <c r="AY26" s="1400"/>
      <c r="AZ26" s="1400"/>
      <c r="BA26" s="1400"/>
      <c r="BB26" s="1400">
        <v>0</v>
      </c>
      <c r="BC26" s="1400">
        <v>0</v>
      </c>
      <c r="BD26" s="1400"/>
      <c r="BE26" s="1400">
        <v>0</v>
      </c>
      <c r="BF26" s="1400"/>
      <c r="BG26" s="1400"/>
      <c r="BH26" s="1400"/>
      <c r="BI26" s="1400"/>
      <c r="BJ26" s="1400">
        <v>0</v>
      </c>
      <c r="BK26" s="1400"/>
      <c r="BL26" s="1400">
        <v>0</v>
      </c>
      <c r="BM26" s="1400"/>
      <c r="BN26" s="1400"/>
      <c r="BO26" s="1400"/>
      <c r="BP26" s="1400"/>
      <c r="BQ26" s="1400">
        <v>0</v>
      </c>
      <c r="BR26" s="1400"/>
      <c r="BS26" s="1400">
        <v>0</v>
      </c>
      <c r="BT26" s="1400"/>
      <c r="BU26" s="1400"/>
      <c r="BV26" s="1400"/>
      <c r="BW26" s="1400"/>
      <c r="BX26" s="1400">
        <v>0</v>
      </c>
      <c r="BY26" s="1400"/>
      <c r="BZ26" s="1400"/>
      <c r="CA26" s="1400"/>
      <c r="CB26" s="1400"/>
      <c r="CC26" s="1400"/>
      <c r="CD26" s="1400">
        <v>0</v>
      </c>
      <c r="CE26" s="1400">
        <v>0</v>
      </c>
      <c r="CF26" s="1400"/>
      <c r="CG26" s="1400"/>
      <c r="CH26" s="1400">
        <v>0</v>
      </c>
      <c r="CI26" s="1400"/>
      <c r="CJ26" s="1400"/>
      <c r="CK26" s="1400"/>
      <c r="CL26" s="1400">
        <v>0</v>
      </c>
      <c r="CM26" s="1400"/>
      <c r="CN26" s="1400"/>
      <c r="CO26" s="1400"/>
      <c r="CP26" s="1400"/>
      <c r="CQ26" s="1400">
        <v>0</v>
      </c>
      <c r="CR26" s="1400">
        <v>0</v>
      </c>
      <c r="CS26" s="1400"/>
      <c r="CT26" s="1400"/>
      <c r="CU26" s="1400">
        <v>0</v>
      </c>
      <c r="CV26" s="1400"/>
      <c r="CW26" s="1400"/>
      <c r="CX26" s="1400"/>
      <c r="CY26" s="1400">
        <v>0</v>
      </c>
      <c r="CZ26" s="1400"/>
      <c r="DA26" s="1400">
        <v>0</v>
      </c>
      <c r="DB26" s="1400">
        <v>0</v>
      </c>
      <c r="DC26" s="1400"/>
      <c r="DD26" s="1400"/>
      <c r="DE26" s="1400"/>
      <c r="DF26" s="1400"/>
      <c r="DG26" s="1400"/>
      <c r="DH26" s="1400">
        <v>34878707</v>
      </c>
      <c r="DI26" s="1400">
        <v>5950908</v>
      </c>
      <c r="DJ26" s="1400">
        <v>3263934</v>
      </c>
      <c r="DK26" s="1400">
        <v>4173221</v>
      </c>
      <c r="DL26" s="1400">
        <v>21490644</v>
      </c>
      <c r="DM26" s="1400"/>
      <c r="DN26" s="1400">
        <v>5780983</v>
      </c>
      <c r="DO26" s="1400"/>
      <c r="DP26" s="1400"/>
      <c r="DQ26" s="1400">
        <v>148950475</v>
      </c>
      <c r="DR26" s="1351"/>
      <c r="DS26" s="1351"/>
      <c r="DT26" s="1351">
        <v>0</v>
      </c>
    </row>
    <row r="27" spans="2:124">
      <c r="B27" s="1196">
        <v>42552</v>
      </c>
      <c r="C27" s="1400">
        <v>75483286</v>
      </c>
      <c r="D27" s="1400">
        <v>75483286</v>
      </c>
      <c r="E27" s="1400">
        <v>65951690</v>
      </c>
      <c r="F27" s="1400">
        <v>9531596</v>
      </c>
      <c r="G27" s="1400"/>
      <c r="H27" s="1400"/>
      <c r="I27" s="1400"/>
      <c r="J27" s="1400"/>
      <c r="K27" s="1400"/>
      <c r="L27" s="1400"/>
      <c r="M27" s="1400"/>
      <c r="N27" s="1400"/>
      <c r="O27" s="1400">
        <v>29902843</v>
      </c>
      <c r="P27" s="1400">
        <v>13440652</v>
      </c>
      <c r="Q27" s="1400">
        <v>2087558</v>
      </c>
      <c r="R27" s="1400">
        <v>1553477</v>
      </c>
      <c r="S27" s="1400">
        <v>534081</v>
      </c>
      <c r="T27" s="1400"/>
      <c r="U27" s="1400">
        <v>11353094</v>
      </c>
      <c r="V27" s="1400">
        <v>5008063</v>
      </c>
      <c r="W27" s="1400">
        <v>6345031</v>
      </c>
      <c r="X27" s="1400"/>
      <c r="Y27" s="1400">
        <v>0</v>
      </c>
      <c r="Z27" s="1400"/>
      <c r="AA27" s="1400"/>
      <c r="AB27" s="1400"/>
      <c r="AC27" s="1400">
        <v>11560</v>
      </c>
      <c r="AD27" s="1400"/>
      <c r="AE27" s="1400">
        <v>11560</v>
      </c>
      <c r="AF27" s="1400"/>
      <c r="AG27" s="1400">
        <v>4206923</v>
      </c>
      <c r="AH27" s="1400">
        <v>1394509</v>
      </c>
      <c r="AI27" s="1400">
        <v>2812414</v>
      </c>
      <c r="AJ27" s="1400"/>
      <c r="AK27" s="1400">
        <v>1603156</v>
      </c>
      <c r="AL27" s="1400">
        <v>1603156</v>
      </c>
      <c r="AM27" s="1400"/>
      <c r="AN27" s="1400"/>
      <c r="AO27" s="1400">
        <v>6220421</v>
      </c>
      <c r="AP27" s="1400">
        <v>6220421</v>
      </c>
      <c r="AQ27" s="1400">
        <v>0</v>
      </c>
      <c r="AR27" s="1400"/>
      <c r="AS27" s="1400">
        <v>4420131</v>
      </c>
      <c r="AT27" s="1400">
        <v>2297185</v>
      </c>
      <c r="AU27" s="1400">
        <v>2122946</v>
      </c>
      <c r="AV27" s="1400"/>
      <c r="AW27" s="1400">
        <v>0</v>
      </c>
      <c r="AX27" s="1400"/>
      <c r="AY27" s="1400"/>
      <c r="AZ27" s="1400"/>
      <c r="BA27" s="1400"/>
      <c r="BB27" s="1400">
        <v>0</v>
      </c>
      <c r="BC27" s="1400">
        <v>0</v>
      </c>
      <c r="BD27" s="1400"/>
      <c r="BE27" s="1400">
        <v>0</v>
      </c>
      <c r="BF27" s="1400"/>
      <c r="BG27" s="1400"/>
      <c r="BH27" s="1400"/>
      <c r="BI27" s="1400"/>
      <c r="BJ27" s="1400">
        <v>0</v>
      </c>
      <c r="BK27" s="1400"/>
      <c r="BL27" s="1400">
        <v>0</v>
      </c>
      <c r="BM27" s="1400"/>
      <c r="BN27" s="1400"/>
      <c r="BO27" s="1400"/>
      <c r="BP27" s="1400"/>
      <c r="BQ27" s="1400">
        <v>0</v>
      </c>
      <c r="BR27" s="1400"/>
      <c r="BS27" s="1400">
        <v>0</v>
      </c>
      <c r="BT27" s="1400"/>
      <c r="BU27" s="1400"/>
      <c r="BV27" s="1400"/>
      <c r="BW27" s="1400"/>
      <c r="BX27" s="1400">
        <v>0</v>
      </c>
      <c r="BY27" s="1400"/>
      <c r="BZ27" s="1400"/>
      <c r="CA27" s="1400"/>
      <c r="CB27" s="1400"/>
      <c r="CC27" s="1400"/>
      <c r="CD27" s="1400">
        <v>0</v>
      </c>
      <c r="CE27" s="1400">
        <v>0</v>
      </c>
      <c r="CF27" s="1400"/>
      <c r="CG27" s="1400"/>
      <c r="CH27" s="1400">
        <v>0</v>
      </c>
      <c r="CI27" s="1400"/>
      <c r="CJ27" s="1400"/>
      <c r="CK27" s="1400"/>
      <c r="CL27" s="1400">
        <v>0</v>
      </c>
      <c r="CM27" s="1400"/>
      <c r="CN27" s="1400"/>
      <c r="CO27" s="1400"/>
      <c r="CP27" s="1400"/>
      <c r="CQ27" s="1400">
        <v>0</v>
      </c>
      <c r="CR27" s="1400">
        <v>0</v>
      </c>
      <c r="CS27" s="1400"/>
      <c r="CT27" s="1400"/>
      <c r="CU27" s="1400">
        <v>0</v>
      </c>
      <c r="CV27" s="1400"/>
      <c r="CW27" s="1400"/>
      <c r="CX27" s="1400"/>
      <c r="CY27" s="1400">
        <v>0</v>
      </c>
      <c r="CZ27" s="1400"/>
      <c r="DA27" s="1400">
        <v>0</v>
      </c>
      <c r="DB27" s="1400">
        <v>0</v>
      </c>
      <c r="DC27" s="1400"/>
      <c r="DD27" s="1400"/>
      <c r="DE27" s="1400"/>
      <c r="DF27" s="1400"/>
      <c r="DG27" s="1400"/>
      <c r="DH27" s="1400">
        <v>35715373</v>
      </c>
      <c r="DI27" s="1400">
        <v>6216400</v>
      </c>
      <c r="DJ27" s="1400">
        <v>3231828</v>
      </c>
      <c r="DK27" s="1400">
        <v>5114291</v>
      </c>
      <c r="DL27" s="1400">
        <v>21152854</v>
      </c>
      <c r="DM27" s="1400"/>
      <c r="DN27" s="1400">
        <v>6340905</v>
      </c>
      <c r="DO27" s="1400"/>
      <c r="DP27" s="1400"/>
      <c r="DQ27" s="1400">
        <v>147442407</v>
      </c>
      <c r="DR27" s="1351"/>
      <c r="DS27" s="1351"/>
      <c r="DT27" s="1351">
        <v>-1</v>
      </c>
    </row>
    <row r="28" spans="2:124">
      <c r="B28" s="1196">
        <v>42583</v>
      </c>
      <c r="C28" s="1400">
        <v>74820394</v>
      </c>
      <c r="D28" s="1400">
        <v>74820394</v>
      </c>
      <c r="E28" s="1400">
        <v>63462960</v>
      </c>
      <c r="F28" s="1400">
        <v>11357434</v>
      </c>
      <c r="G28" s="1400"/>
      <c r="H28" s="1400"/>
      <c r="I28" s="1400"/>
      <c r="J28" s="1400"/>
      <c r="K28" s="1400"/>
      <c r="L28" s="1400"/>
      <c r="M28" s="1400"/>
      <c r="N28" s="1400"/>
      <c r="O28" s="1400">
        <v>30579613</v>
      </c>
      <c r="P28" s="1400">
        <v>13712410</v>
      </c>
      <c r="Q28" s="1400">
        <v>1597030</v>
      </c>
      <c r="R28" s="1400">
        <v>952733</v>
      </c>
      <c r="S28" s="1400">
        <v>644297</v>
      </c>
      <c r="T28" s="1400"/>
      <c r="U28" s="1400">
        <v>12115380</v>
      </c>
      <c r="V28" s="1400">
        <v>557585</v>
      </c>
      <c r="W28" s="1400">
        <v>11557795</v>
      </c>
      <c r="X28" s="1400"/>
      <c r="Y28" s="1400">
        <v>0</v>
      </c>
      <c r="Z28" s="1400"/>
      <c r="AA28" s="1400"/>
      <c r="AB28" s="1400"/>
      <c r="AC28" s="1400">
        <v>0</v>
      </c>
      <c r="AD28" s="1400"/>
      <c r="AE28" s="1400">
        <v>0</v>
      </c>
      <c r="AF28" s="1400"/>
      <c r="AG28" s="1400">
        <v>6747459</v>
      </c>
      <c r="AH28" s="1400">
        <v>2833078</v>
      </c>
      <c r="AI28" s="1400">
        <v>3914381</v>
      </c>
      <c r="AJ28" s="1400"/>
      <c r="AK28" s="1400">
        <v>1612360</v>
      </c>
      <c r="AL28" s="1400">
        <v>1612360</v>
      </c>
      <c r="AM28" s="1400"/>
      <c r="AN28" s="1400"/>
      <c r="AO28" s="1400">
        <v>3787227</v>
      </c>
      <c r="AP28" s="1400">
        <v>3480610</v>
      </c>
      <c r="AQ28" s="1400">
        <v>306617</v>
      </c>
      <c r="AR28" s="1400"/>
      <c r="AS28" s="1400">
        <v>4720157</v>
      </c>
      <c r="AT28" s="1400">
        <v>1306780</v>
      </c>
      <c r="AU28" s="1400">
        <v>3413377</v>
      </c>
      <c r="AV28" s="1400"/>
      <c r="AW28" s="1400">
        <v>0</v>
      </c>
      <c r="AX28" s="1400"/>
      <c r="AY28" s="1400"/>
      <c r="AZ28" s="1400"/>
      <c r="BA28" s="1400"/>
      <c r="BB28" s="1400">
        <v>0</v>
      </c>
      <c r="BC28" s="1400">
        <v>0</v>
      </c>
      <c r="BD28" s="1400"/>
      <c r="BE28" s="1400">
        <v>0</v>
      </c>
      <c r="BF28" s="1400"/>
      <c r="BG28" s="1400"/>
      <c r="BH28" s="1400"/>
      <c r="BI28" s="1400"/>
      <c r="BJ28" s="1400">
        <v>0</v>
      </c>
      <c r="BK28" s="1400"/>
      <c r="BL28" s="1400">
        <v>0</v>
      </c>
      <c r="BM28" s="1400"/>
      <c r="BN28" s="1400"/>
      <c r="BO28" s="1400"/>
      <c r="BP28" s="1400"/>
      <c r="BQ28" s="1400">
        <v>0</v>
      </c>
      <c r="BR28" s="1400"/>
      <c r="BS28" s="1400">
        <v>0</v>
      </c>
      <c r="BT28" s="1400"/>
      <c r="BU28" s="1400"/>
      <c r="BV28" s="1400"/>
      <c r="BW28" s="1400"/>
      <c r="BX28" s="1400">
        <v>0</v>
      </c>
      <c r="BY28" s="1400"/>
      <c r="BZ28" s="1400"/>
      <c r="CA28" s="1400"/>
      <c r="CB28" s="1400"/>
      <c r="CC28" s="1400"/>
      <c r="CD28" s="1400">
        <v>0</v>
      </c>
      <c r="CE28" s="1400">
        <v>0</v>
      </c>
      <c r="CF28" s="1400"/>
      <c r="CG28" s="1400"/>
      <c r="CH28" s="1400">
        <v>0</v>
      </c>
      <c r="CI28" s="1400"/>
      <c r="CJ28" s="1400"/>
      <c r="CK28" s="1400"/>
      <c r="CL28" s="1400">
        <v>0</v>
      </c>
      <c r="CM28" s="1400"/>
      <c r="CN28" s="1400"/>
      <c r="CO28" s="1400"/>
      <c r="CP28" s="1400"/>
      <c r="CQ28" s="1400">
        <v>0</v>
      </c>
      <c r="CR28" s="1400">
        <v>0</v>
      </c>
      <c r="CS28" s="1400"/>
      <c r="CT28" s="1400"/>
      <c r="CU28" s="1400">
        <v>0</v>
      </c>
      <c r="CV28" s="1400"/>
      <c r="CW28" s="1400"/>
      <c r="CX28" s="1400"/>
      <c r="CY28" s="1400">
        <v>0</v>
      </c>
      <c r="CZ28" s="1400"/>
      <c r="DA28" s="1400">
        <v>0</v>
      </c>
      <c r="DB28" s="1400">
        <v>0</v>
      </c>
      <c r="DC28" s="1400"/>
      <c r="DD28" s="1400"/>
      <c r="DE28" s="1400"/>
      <c r="DF28" s="1400"/>
      <c r="DG28" s="1400"/>
      <c r="DH28" s="1400">
        <v>36531974</v>
      </c>
      <c r="DI28" s="1400">
        <v>6484809</v>
      </c>
      <c r="DJ28" s="1400">
        <v>3175860</v>
      </c>
      <c r="DK28" s="1400">
        <v>5926657</v>
      </c>
      <c r="DL28" s="1400">
        <v>20944648</v>
      </c>
      <c r="DM28" s="1400"/>
      <c r="DN28" s="1400">
        <v>6904205</v>
      </c>
      <c r="DO28" s="1400"/>
      <c r="DP28" s="1400"/>
      <c r="DQ28" s="1400">
        <v>148836186</v>
      </c>
      <c r="DR28" s="1351"/>
      <c r="DS28" s="1351"/>
      <c r="DT28" s="1351">
        <v>0</v>
      </c>
    </row>
    <row r="29" spans="2:124">
      <c r="B29" s="1196">
        <v>42614</v>
      </c>
      <c r="C29" s="1400">
        <v>74238601</v>
      </c>
      <c r="D29" s="1400">
        <v>74238601</v>
      </c>
      <c r="E29" s="1400">
        <v>62101740</v>
      </c>
      <c r="F29" s="1400">
        <v>12136861</v>
      </c>
      <c r="G29" s="1400"/>
      <c r="H29" s="1400"/>
      <c r="I29" s="1400"/>
      <c r="J29" s="1400"/>
      <c r="K29" s="1400"/>
      <c r="L29" s="1400"/>
      <c r="M29" s="1400"/>
      <c r="N29" s="1400"/>
      <c r="O29" s="1400">
        <v>30126769</v>
      </c>
      <c r="P29" s="1400">
        <v>12746186</v>
      </c>
      <c r="Q29" s="1400">
        <v>1786358</v>
      </c>
      <c r="R29" s="1400">
        <v>1420196</v>
      </c>
      <c r="S29" s="1400">
        <v>366162</v>
      </c>
      <c r="T29" s="1400"/>
      <c r="U29" s="1400">
        <v>10959828</v>
      </c>
      <c r="V29" s="1400">
        <v>354612</v>
      </c>
      <c r="W29" s="1400">
        <v>10605216</v>
      </c>
      <c r="X29" s="1400"/>
      <c r="Y29" s="1400">
        <v>0</v>
      </c>
      <c r="Z29" s="1400"/>
      <c r="AA29" s="1400"/>
      <c r="AB29" s="1400"/>
      <c r="AC29" s="1400">
        <v>0</v>
      </c>
      <c r="AD29" s="1400"/>
      <c r="AE29" s="1400">
        <v>0</v>
      </c>
      <c r="AF29" s="1400"/>
      <c r="AG29" s="1400">
        <v>6276593</v>
      </c>
      <c r="AH29" s="1400">
        <v>2337377</v>
      </c>
      <c r="AI29" s="1400">
        <v>3939216</v>
      </c>
      <c r="AJ29" s="1400"/>
      <c r="AK29" s="1400">
        <v>1618522</v>
      </c>
      <c r="AL29" s="1400">
        <v>1618522</v>
      </c>
      <c r="AM29" s="1400"/>
      <c r="AN29" s="1400"/>
      <c r="AO29" s="1400">
        <v>5004748</v>
      </c>
      <c r="AP29" s="1400">
        <v>3623679</v>
      </c>
      <c r="AQ29" s="1400">
        <v>1381069</v>
      </c>
      <c r="AR29" s="1400"/>
      <c r="AS29" s="1400">
        <v>4480720</v>
      </c>
      <c r="AT29" s="1400">
        <v>1524031</v>
      </c>
      <c r="AU29" s="1400">
        <v>2956689</v>
      </c>
      <c r="AV29" s="1400"/>
      <c r="AW29" s="1400">
        <v>0</v>
      </c>
      <c r="AX29" s="1400"/>
      <c r="AY29" s="1400"/>
      <c r="AZ29" s="1400"/>
      <c r="BA29" s="1400"/>
      <c r="BB29" s="1400">
        <v>0</v>
      </c>
      <c r="BC29" s="1400">
        <v>0</v>
      </c>
      <c r="BD29" s="1400"/>
      <c r="BE29" s="1400">
        <v>0</v>
      </c>
      <c r="BF29" s="1400"/>
      <c r="BG29" s="1400"/>
      <c r="BH29" s="1400"/>
      <c r="BI29" s="1400"/>
      <c r="BJ29" s="1400">
        <v>0</v>
      </c>
      <c r="BK29" s="1400"/>
      <c r="BL29" s="1400">
        <v>0</v>
      </c>
      <c r="BM29" s="1400"/>
      <c r="BN29" s="1400"/>
      <c r="BO29" s="1400"/>
      <c r="BP29" s="1400"/>
      <c r="BQ29" s="1400">
        <v>0</v>
      </c>
      <c r="BR29" s="1400"/>
      <c r="BS29" s="1400">
        <v>0</v>
      </c>
      <c r="BT29" s="1400"/>
      <c r="BU29" s="1400"/>
      <c r="BV29" s="1400"/>
      <c r="BW29" s="1400"/>
      <c r="BX29" s="1400">
        <v>0</v>
      </c>
      <c r="BY29" s="1400"/>
      <c r="BZ29" s="1400"/>
      <c r="CA29" s="1400"/>
      <c r="CB29" s="1400"/>
      <c r="CC29" s="1400"/>
      <c r="CD29" s="1400">
        <v>0</v>
      </c>
      <c r="CE29" s="1400">
        <v>0</v>
      </c>
      <c r="CF29" s="1400"/>
      <c r="CG29" s="1400"/>
      <c r="CH29" s="1400">
        <v>0</v>
      </c>
      <c r="CI29" s="1400"/>
      <c r="CJ29" s="1400"/>
      <c r="CK29" s="1400"/>
      <c r="CL29" s="1400">
        <v>0</v>
      </c>
      <c r="CM29" s="1400"/>
      <c r="CN29" s="1400"/>
      <c r="CO29" s="1400"/>
      <c r="CP29" s="1400"/>
      <c r="CQ29" s="1400">
        <v>0</v>
      </c>
      <c r="CR29" s="1400">
        <v>0</v>
      </c>
      <c r="CS29" s="1400"/>
      <c r="CT29" s="1400"/>
      <c r="CU29" s="1400">
        <v>0</v>
      </c>
      <c r="CV29" s="1400"/>
      <c r="CW29" s="1400"/>
      <c r="CX29" s="1400"/>
      <c r="CY29" s="1400">
        <v>0</v>
      </c>
      <c r="CZ29" s="1400"/>
      <c r="DA29" s="1400">
        <v>0</v>
      </c>
      <c r="DB29" s="1400">
        <v>0</v>
      </c>
      <c r="DC29" s="1400"/>
      <c r="DD29" s="1400"/>
      <c r="DE29" s="1400"/>
      <c r="DF29" s="1400"/>
      <c r="DG29" s="1400"/>
      <c r="DH29" s="1400">
        <v>37472840</v>
      </c>
      <c r="DI29" s="1400">
        <v>5944828</v>
      </c>
      <c r="DJ29" s="1400">
        <v>3117394</v>
      </c>
      <c r="DK29" s="1400">
        <v>6863501</v>
      </c>
      <c r="DL29" s="1400">
        <v>21547117</v>
      </c>
      <c r="DM29" s="1400"/>
      <c r="DN29" s="1400">
        <v>13855085</v>
      </c>
      <c r="DO29" s="1400"/>
      <c r="DP29" s="1400"/>
      <c r="DQ29" s="1400">
        <v>155693295</v>
      </c>
      <c r="DR29" s="1351"/>
      <c r="DS29" s="1351"/>
      <c r="DT29" s="1351">
        <v>0</v>
      </c>
    </row>
    <row r="30" spans="2:124">
      <c r="B30" s="1196">
        <v>42644</v>
      </c>
      <c r="C30" s="1400">
        <v>70818067</v>
      </c>
      <c r="D30" s="1400">
        <v>70818067</v>
      </c>
      <c r="E30" s="1400">
        <v>58980599</v>
      </c>
      <c r="F30" s="1400">
        <v>11837468</v>
      </c>
      <c r="G30" s="1400"/>
      <c r="H30" s="1400"/>
      <c r="I30" s="1400"/>
      <c r="J30" s="1400"/>
      <c r="K30" s="1400"/>
      <c r="L30" s="1400"/>
      <c r="M30" s="1400"/>
      <c r="N30" s="1400"/>
      <c r="O30" s="1400">
        <v>32425862</v>
      </c>
      <c r="P30" s="1400">
        <v>13025973</v>
      </c>
      <c r="Q30" s="1400">
        <v>2095610</v>
      </c>
      <c r="R30" s="1400">
        <v>1498861</v>
      </c>
      <c r="S30" s="1400">
        <v>596749</v>
      </c>
      <c r="T30" s="1400"/>
      <c r="U30" s="1400">
        <v>10930363</v>
      </c>
      <c r="V30" s="1400">
        <v>268667</v>
      </c>
      <c r="W30" s="1400">
        <v>10661696</v>
      </c>
      <c r="X30" s="1400"/>
      <c r="Y30" s="1400">
        <v>0</v>
      </c>
      <c r="Z30" s="1400"/>
      <c r="AA30" s="1400"/>
      <c r="AB30" s="1400"/>
      <c r="AC30" s="1400">
        <v>0</v>
      </c>
      <c r="AD30" s="1400"/>
      <c r="AE30" s="1400">
        <v>0</v>
      </c>
      <c r="AF30" s="1400"/>
      <c r="AG30" s="1400">
        <v>8040065</v>
      </c>
      <c r="AH30" s="1400">
        <v>5811560</v>
      </c>
      <c r="AI30" s="1400">
        <v>2228505</v>
      </c>
      <c r="AJ30" s="1400"/>
      <c r="AK30" s="1400">
        <v>1630042</v>
      </c>
      <c r="AL30" s="1400">
        <v>1630042</v>
      </c>
      <c r="AM30" s="1400"/>
      <c r="AN30" s="1400"/>
      <c r="AO30" s="1400">
        <v>5278243</v>
      </c>
      <c r="AP30" s="1400">
        <v>4061660</v>
      </c>
      <c r="AQ30" s="1400">
        <v>1216583</v>
      </c>
      <c r="AR30" s="1400"/>
      <c r="AS30" s="1400">
        <v>4451539</v>
      </c>
      <c r="AT30" s="1400">
        <v>2107076</v>
      </c>
      <c r="AU30" s="1400">
        <v>2344463</v>
      </c>
      <c r="AV30" s="1400"/>
      <c r="AW30" s="1400">
        <v>0</v>
      </c>
      <c r="AX30" s="1400"/>
      <c r="AY30" s="1400"/>
      <c r="AZ30" s="1400"/>
      <c r="BA30" s="1400"/>
      <c r="BB30" s="1400">
        <v>0</v>
      </c>
      <c r="BC30" s="1400">
        <v>0</v>
      </c>
      <c r="BD30" s="1400"/>
      <c r="BE30" s="1400">
        <v>0</v>
      </c>
      <c r="BF30" s="1400"/>
      <c r="BG30" s="1400"/>
      <c r="BH30" s="1400"/>
      <c r="BI30" s="1400"/>
      <c r="BJ30" s="1400">
        <v>0</v>
      </c>
      <c r="BK30" s="1400"/>
      <c r="BL30" s="1400">
        <v>0</v>
      </c>
      <c r="BM30" s="1400"/>
      <c r="BN30" s="1400"/>
      <c r="BO30" s="1400"/>
      <c r="BP30" s="1400"/>
      <c r="BQ30" s="1400">
        <v>0</v>
      </c>
      <c r="BR30" s="1400"/>
      <c r="BS30" s="1400">
        <v>0</v>
      </c>
      <c r="BT30" s="1400"/>
      <c r="BU30" s="1400"/>
      <c r="BV30" s="1400"/>
      <c r="BW30" s="1400"/>
      <c r="BX30" s="1400">
        <v>0</v>
      </c>
      <c r="BY30" s="1400"/>
      <c r="BZ30" s="1400"/>
      <c r="CA30" s="1400"/>
      <c r="CB30" s="1400"/>
      <c r="CC30" s="1400"/>
      <c r="CD30" s="1400">
        <v>0</v>
      </c>
      <c r="CE30" s="1400">
        <v>0</v>
      </c>
      <c r="CF30" s="1400"/>
      <c r="CG30" s="1400"/>
      <c r="CH30" s="1400">
        <v>0</v>
      </c>
      <c r="CI30" s="1400"/>
      <c r="CJ30" s="1400"/>
      <c r="CK30" s="1400"/>
      <c r="CL30" s="1400">
        <v>0</v>
      </c>
      <c r="CM30" s="1400"/>
      <c r="CN30" s="1400"/>
      <c r="CO30" s="1400"/>
      <c r="CP30" s="1400"/>
      <c r="CQ30" s="1400">
        <v>0</v>
      </c>
      <c r="CR30" s="1400">
        <v>0</v>
      </c>
      <c r="CS30" s="1400"/>
      <c r="CT30" s="1400"/>
      <c r="CU30" s="1400">
        <v>0</v>
      </c>
      <c r="CV30" s="1400"/>
      <c r="CW30" s="1400"/>
      <c r="CX30" s="1400"/>
      <c r="CY30" s="1400">
        <v>0</v>
      </c>
      <c r="CZ30" s="1400"/>
      <c r="DA30" s="1400">
        <v>0</v>
      </c>
      <c r="DB30" s="1400">
        <v>0</v>
      </c>
      <c r="DC30" s="1400"/>
      <c r="DD30" s="1400"/>
      <c r="DE30" s="1400"/>
      <c r="DF30" s="1400"/>
      <c r="DG30" s="1400"/>
      <c r="DH30" s="1400">
        <v>38641751</v>
      </c>
      <c r="DI30" s="1400">
        <v>6111126</v>
      </c>
      <c r="DJ30" s="1400">
        <v>3034810</v>
      </c>
      <c r="DK30" s="1400">
        <v>7881272</v>
      </c>
      <c r="DL30" s="1400">
        <v>21614543</v>
      </c>
      <c r="DM30" s="1400"/>
      <c r="DN30" s="1400">
        <v>6918032</v>
      </c>
      <c r="DO30" s="1400"/>
      <c r="DP30" s="1400"/>
      <c r="DQ30" s="1400">
        <v>148803712</v>
      </c>
      <c r="DR30" s="1351"/>
      <c r="DS30" s="1351"/>
      <c r="DT30" s="1351">
        <v>0</v>
      </c>
    </row>
    <row r="31" spans="2:124">
      <c r="B31" s="1196">
        <v>42675</v>
      </c>
      <c r="C31" s="1400">
        <v>74466932</v>
      </c>
      <c r="D31" s="1400">
        <v>74466932</v>
      </c>
      <c r="E31" s="1400">
        <v>62356949</v>
      </c>
      <c r="F31" s="1400">
        <v>12109983</v>
      </c>
      <c r="G31" s="1400"/>
      <c r="H31" s="1400"/>
      <c r="I31" s="1400"/>
      <c r="J31" s="1400"/>
      <c r="K31" s="1400"/>
      <c r="L31" s="1400"/>
      <c r="M31" s="1400"/>
      <c r="N31" s="1400"/>
      <c r="O31" s="1400">
        <v>32027846</v>
      </c>
      <c r="P31" s="1400">
        <v>13935259</v>
      </c>
      <c r="Q31" s="1400">
        <v>1717468</v>
      </c>
      <c r="R31" s="1400">
        <v>1144661</v>
      </c>
      <c r="S31" s="1400">
        <v>572807</v>
      </c>
      <c r="T31" s="1400"/>
      <c r="U31" s="1400">
        <v>12217791</v>
      </c>
      <c r="V31" s="1400">
        <v>2537910</v>
      </c>
      <c r="W31" s="1400">
        <v>9679881</v>
      </c>
      <c r="X31" s="1400"/>
      <c r="Y31" s="1400">
        <v>0</v>
      </c>
      <c r="Z31" s="1400"/>
      <c r="AA31" s="1400"/>
      <c r="AB31" s="1400"/>
      <c r="AC31" s="1400">
        <v>3</v>
      </c>
      <c r="AD31" s="1400"/>
      <c r="AE31" s="1400">
        <v>3</v>
      </c>
      <c r="AF31" s="1400"/>
      <c r="AG31" s="1400">
        <v>7651158</v>
      </c>
      <c r="AH31" s="1400">
        <v>6121943</v>
      </c>
      <c r="AI31" s="1400">
        <v>1529215</v>
      </c>
      <c r="AJ31" s="1400"/>
      <c r="AK31" s="1400">
        <v>1637563</v>
      </c>
      <c r="AL31" s="1400">
        <v>1637563</v>
      </c>
      <c r="AM31" s="1400"/>
      <c r="AN31" s="1400"/>
      <c r="AO31" s="1400">
        <v>4548216</v>
      </c>
      <c r="AP31" s="1400">
        <v>4548216</v>
      </c>
      <c r="AQ31" s="1400">
        <v>0</v>
      </c>
      <c r="AR31" s="1400"/>
      <c r="AS31" s="1400">
        <v>4255647</v>
      </c>
      <c r="AT31" s="1400">
        <v>548547</v>
      </c>
      <c r="AU31" s="1400">
        <v>3707100</v>
      </c>
      <c r="AV31" s="1400"/>
      <c r="AW31" s="1400">
        <v>0</v>
      </c>
      <c r="AX31" s="1400"/>
      <c r="AY31" s="1400"/>
      <c r="AZ31" s="1400"/>
      <c r="BA31" s="1400"/>
      <c r="BB31" s="1400">
        <v>0</v>
      </c>
      <c r="BC31" s="1400">
        <v>0</v>
      </c>
      <c r="BD31" s="1400"/>
      <c r="BE31" s="1400">
        <v>0</v>
      </c>
      <c r="BF31" s="1400"/>
      <c r="BG31" s="1400"/>
      <c r="BH31" s="1400"/>
      <c r="BI31" s="1400"/>
      <c r="BJ31" s="1400">
        <v>0</v>
      </c>
      <c r="BK31" s="1400"/>
      <c r="BL31" s="1400">
        <v>0</v>
      </c>
      <c r="BM31" s="1400"/>
      <c r="BN31" s="1400"/>
      <c r="BO31" s="1400"/>
      <c r="BP31" s="1400"/>
      <c r="BQ31" s="1400">
        <v>0</v>
      </c>
      <c r="BR31" s="1400"/>
      <c r="BS31" s="1400">
        <v>0</v>
      </c>
      <c r="BT31" s="1400"/>
      <c r="BU31" s="1400"/>
      <c r="BV31" s="1400"/>
      <c r="BW31" s="1400"/>
      <c r="BX31" s="1400">
        <v>0</v>
      </c>
      <c r="BY31" s="1400"/>
      <c r="BZ31" s="1400"/>
      <c r="CA31" s="1400"/>
      <c r="CB31" s="1400"/>
      <c r="CC31" s="1400"/>
      <c r="CD31" s="1400">
        <v>0</v>
      </c>
      <c r="CE31" s="1400">
        <v>0</v>
      </c>
      <c r="CF31" s="1400"/>
      <c r="CG31" s="1400"/>
      <c r="CH31" s="1400">
        <v>0</v>
      </c>
      <c r="CI31" s="1400"/>
      <c r="CJ31" s="1400"/>
      <c r="CK31" s="1400"/>
      <c r="CL31" s="1400">
        <v>0</v>
      </c>
      <c r="CM31" s="1400"/>
      <c r="CN31" s="1400"/>
      <c r="CO31" s="1400"/>
      <c r="CP31" s="1400"/>
      <c r="CQ31" s="1400">
        <v>0</v>
      </c>
      <c r="CR31" s="1400">
        <v>0</v>
      </c>
      <c r="CS31" s="1400"/>
      <c r="CT31" s="1400"/>
      <c r="CU31" s="1400">
        <v>0</v>
      </c>
      <c r="CV31" s="1400"/>
      <c r="CW31" s="1400"/>
      <c r="CX31" s="1400"/>
      <c r="CY31" s="1400">
        <v>0</v>
      </c>
      <c r="CZ31" s="1400"/>
      <c r="DA31" s="1400">
        <v>0</v>
      </c>
      <c r="DB31" s="1400">
        <v>0</v>
      </c>
      <c r="DC31" s="1400"/>
      <c r="DD31" s="1400"/>
      <c r="DE31" s="1400"/>
      <c r="DF31" s="1400"/>
      <c r="DG31" s="1400"/>
      <c r="DH31" s="1400">
        <v>39326072</v>
      </c>
      <c r="DI31" s="1400">
        <v>6142312</v>
      </c>
      <c r="DJ31" s="1400">
        <v>3089131</v>
      </c>
      <c r="DK31" s="1400">
        <v>8484863</v>
      </c>
      <c r="DL31" s="1400">
        <v>21609766</v>
      </c>
      <c r="DM31" s="1400"/>
      <c r="DN31" s="1400">
        <v>6912488</v>
      </c>
      <c r="DO31" s="1400"/>
      <c r="DP31" s="1400"/>
      <c r="DQ31" s="1400">
        <v>152733338</v>
      </c>
      <c r="DR31" s="1351"/>
      <c r="DS31" s="1351"/>
      <c r="DT31" s="1351">
        <v>0</v>
      </c>
    </row>
    <row r="32" spans="2:124">
      <c r="B32" s="1196">
        <v>42705</v>
      </c>
      <c r="C32" s="1400">
        <v>77733107</v>
      </c>
      <c r="D32" s="1400">
        <v>77733107</v>
      </c>
      <c r="E32" s="1400">
        <v>63039731</v>
      </c>
      <c r="F32" s="1400">
        <v>14693376</v>
      </c>
      <c r="G32" s="1400"/>
      <c r="H32" s="1400"/>
      <c r="I32" s="1400"/>
      <c r="J32" s="1400"/>
      <c r="K32" s="1400"/>
      <c r="L32" s="1400"/>
      <c r="M32" s="1400"/>
      <c r="N32" s="1400"/>
      <c r="O32" s="1400">
        <v>37421538</v>
      </c>
      <c r="P32" s="1400">
        <v>14396998</v>
      </c>
      <c r="Q32" s="1400">
        <v>1682975</v>
      </c>
      <c r="R32" s="1400">
        <v>1303772</v>
      </c>
      <c r="S32" s="1400">
        <v>379203</v>
      </c>
      <c r="T32" s="1400"/>
      <c r="U32" s="1400">
        <v>12714023</v>
      </c>
      <c r="V32" s="1400">
        <v>6281772</v>
      </c>
      <c r="W32" s="1400">
        <v>6432251</v>
      </c>
      <c r="X32" s="1400"/>
      <c r="Y32" s="1400">
        <v>0</v>
      </c>
      <c r="Z32" s="1400"/>
      <c r="AA32" s="1400"/>
      <c r="AB32" s="1400"/>
      <c r="AC32" s="1400">
        <v>3</v>
      </c>
      <c r="AD32" s="1400"/>
      <c r="AE32" s="1400">
        <v>3</v>
      </c>
      <c r="AF32" s="1400"/>
      <c r="AG32" s="1400">
        <v>4248183</v>
      </c>
      <c r="AH32" s="1400">
        <v>3197337</v>
      </c>
      <c r="AI32" s="1400">
        <v>1050846</v>
      </c>
      <c r="AJ32" s="1400"/>
      <c r="AK32" s="1400">
        <v>5983107</v>
      </c>
      <c r="AL32" s="1400">
        <v>5983107</v>
      </c>
      <c r="AM32" s="1400"/>
      <c r="AN32" s="1400"/>
      <c r="AO32" s="1400">
        <v>8352714</v>
      </c>
      <c r="AP32" s="1400">
        <v>8352714</v>
      </c>
      <c r="AQ32" s="1400">
        <v>0</v>
      </c>
      <c r="AR32" s="1400"/>
      <c r="AS32" s="1400">
        <v>4440533</v>
      </c>
      <c r="AT32" s="1400">
        <v>1938517</v>
      </c>
      <c r="AU32" s="1400">
        <v>2502016</v>
      </c>
      <c r="AV32" s="1400"/>
      <c r="AW32" s="1400">
        <v>0</v>
      </c>
      <c r="AX32" s="1400"/>
      <c r="AY32" s="1400"/>
      <c r="AZ32" s="1400"/>
      <c r="BA32" s="1400"/>
      <c r="BB32" s="1400">
        <v>0</v>
      </c>
      <c r="BC32" s="1400">
        <v>0</v>
      </c>
      <c r="BD32" s="1400"/>
      <c r="BE32" s="1400">
        <v>0</v>
      </c>
      <c r="BF32" s="1400"/>
      <c r="BG32" s="1400"/>
      <c r="BH32" s="1400"/>
      <c r="BI32" s="1400"/>
      <c r="BJ32" s="1400">
        <v>0</v>
      </c>
      <c r="BK32" s="1400"/>
      <c r="BL32" s="1400">
        <v>0</v>
      </c>
      <c r="BM32" s="1400"/>
      <c r="BN32" s="1400"/>
      <c r="BO32" s="1400"/>
      <c r="BP32" s="1400"/>
      <c r="BQ32" s="1400">
        <v>0</v>
      </c>
      <c r="BR32" s="1400"/>
      <c r="BS32" s="1400">
        <v>0</v>
      </c>
      <c r="BT32" s="1400"/>
      <c r="BU32" s="1400"/>
      <c r="BV32" s="1400"/>
      <c r="BW32" s="1400"/>
      <c r="BX32" s="1400">
        <v>0</v>
      </c>
      <c r="BY32" s="1400"/>
      <c r="BZ32" s="1400"/>
      <c r="CA32" s="1400"/>
      <c r="CB32" s="1400"/>
      <c r="CC32" s="1400"/>
      <c r="CD32" s="1400">
        <v>0</v>
      </c>
      <c r="CE32" s="1400">
        <v>0</v>
      </c>
      <c r="CF32" s="1400"/>
      <c r="CG32" s="1400"/>
      <c r="CH32" s="1400">
        <v>0</v>
      </c>
      <c r="CI32" s="1400"/>
      <c r="CJ32" s="1400"/>
      <c r="CK32" s="1400"/>
      <c r="CL32" s="1400">
        <v>0</v>
      </c>
      <c r="CM32" s="1400"/>
      <c r="CN32" s="1400"/>
      <c r="CO32" s="1400"/>
      <c r="CP32" s="1400"/>
      <c r="CQ32" s="1400">
        <v>0</v>
      </c>
      <c r="CR32" s="1400">
        <v>0</v>
      </c>
      <c r="CS32" s="1400"/>
      <c r="CT32" s="1400"/>
      <c r="CU32" s="1400">
        <v>0</v>
      </c>
      <c r="CV32" s="1400"/>
      <c r="CW32" s="1400"/>
      <c r="CX32" s="1400"/>
      <c r="CY32" s="1400">
        <v>0</v>
      </c>
      <c r="CZ32" s="1400"/>
      <c r="DA32" s="1400">
        <v>0</v>
      </c>
      <c r="DB32" s="1400">
        <v>0</v>
      </c>
      <c r="DC32" s="1400"/>
      <c r="DD32" s="1400"/>
      <c r="DE32" s="1400"/>
      <c r="DF32" s="1400"/>
      <c r="DG32" s="1400"/>
      <c r="DH32" s="1400">
        <v>41188576</v>
      </c>
      <c r="DI32" s="1400">
        <v>6145743</v>
      </c>
      <c r="DJ32" s="1400">
        <v>3144367</v>
      </c>
      <c r="DK32" s="1400">
        <v>9672804</v>
      </c>
      <c r="DL32" s="1400">
        <v>22225662</v>
      </c>
      <c r="DM32" s="1400"/>
      <c r="DN32" s="1400">
        <v>7986066</v>
      </c>
      <c r="DO32" s="1400"/>
      <c r="DP32" s="1400"/>
      <c r="DQ32" s="1400">
        <v>164329287</v>
      </c>
      <c r="DR32" s="1351"/>
      <c r="DS32" s="1351"/>
      <c r="DT32" s="1351">
        <v>-0.43000000715255737</v>
      </c>
    </row>
    <row r="33" spans="2:124">
      <c r="C33" s="1401"/>
      <c r="D33" s="1401"/>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c r="BF33" s="1401"/>
      <c r="BG33" s="1401"/>
      <c r="BH33" s="1401"/>
      <c r="BI33" s="1401"/>
      <c r="BJ33" s="1401"/>
      <c r="BK33" s="1401"/>
      <c r="BL33" s="1401"/>
      <c r="BM33" s="1401"/>
      <c r="BN33" s="1401"/>
      <c r="BO33" s="1401"/>
      <c r="BP33" s="1401"/>
      <c r="BQ33" s="1401"/>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01"/>
      <c r="CM33" s="1401"/>
      <c r="CN33" s="1401"/>
      <c r="CO33" s="1401"/>
      <c r="CP33" s="1401"/>
      <c r="CQ33" s="1401"/>
      <c r="CR33" s="1401"/>
      <c r="CS33" s="1401"/>
      <c r="CT33" s="1401"/>
      <c r="CU33" s="1401"/>
      <c r="CV33" s="1401"/>
      <c r="CW33" s="1401"/>
      <c r="CX33" s="1401"/>
      <c r="CY33" s="1401"/>
      <c r="CZ33" s="1401"/>
      <c r="DA33" s="1401"/>
      <c r="DB33" s="1401"/>
      <c r="DC33" s="1401"/>
      <c r="DD33" s="1401"/>
      <c r="DE33" s="1401"/>
      <c r="DF33" s="1401"/>
      <c r="DG33" s="1401"/>
      <c r="DH33" s="1401"/>
      <c r="DI33" s="1401"/>
      <c r="DJ33" s="1401"/>
      <c r="DK33" s="1401"/>
      <c r="DL33" s="1401"/>
      <c r="DM33" s="1401"/>
      <c r="DN33" s="1401"/>
      <c r="DO33" s="1401"/>
      <c r="DP33" s="1401"/>
      <c r="DQ33" s="1401"/>
      <c r="DR33" s="1352"/>
      <c r="DS33" s="1352"/>
      <c r="DT33" s="1352"/>
    </row>
    <row r="34" spans="2:124">
      <c r="C34" s="1401"/>
      <c r="D34" s="1401"/>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401"/>
      <c r="AO34" s="1401"/>
      <c r="AP34" s="1401"/>
      <c r="AQ34" s="1401"/>
      <c r="AR34" s="1401"/>
      <c r="AS34" s="1401"/>
      <c r="AT34" s="1401"/>
      <c r="AU34" s="1401"/>
      <c r="AV34" s="1401"/>
      <c r="AW34" s="1401"/>
      <c r="AX34" s="1401"/>
      <c r="AY34" s="1401"/>
      <c r="AZ34" s="1401"/>
      <c r="BA34" s="1401"/>
      <c r="BB34" s="1401"/>
      <c r="BC34" s="1401"/>
      <c r="BD34" s="1401"/>
      <c r="BE34" s="1401"/>
      <c r="BF34" s="1401"/>
      <c r="BG34" s="1401"/>
      <c r="BH34" s="1401"/>
      <c r="BI34" s="1401"/>
      <c r="BJ34" s="1401"/>
      <c r="BK34" s="1401"/>
      <c r="BL34" s="1401"/>
      <c r="BM34" s="1401"/>
      <c r="BN34" s="1401"/>
      <c r="BO34" s="1401"/>
      <c r="BP34" s="1401"/>
      <c r="BQ34" s="1401"/>
      <c r="BR34" s="1401"/>
      <c r="BS34" s="1401"/>
      <c r="BT34" s="1401"/>
      <c r="BU34" s="1401"/>
      <c r="BV34" s="1401"/>
      <c r="BW34" s="1401"/>
      <c r="BX34" s="1401"/>
      <c r="BY34" s="1401"/>
      <c r="BZ34" s="1401"/>
      <c r="CA34" s="1401"/>
      <c r="CB34" s="1401"/>
      <c r="CC34" s="1401"/>
      <c r="CD34" s="1401"/>
      <c r="CE34" s="1401"/>
      <c r="CF34" s="1401"/>
      <c r="CG34" s="1401"/>
      <c r="CH34" s="1401"/>
      <c r="CI34" s="1401"/>
      <c r="CJ34" s="1401"/>
      <c r="CK34" s="1401"/>
      <c r="CL34" s="1401"/>
      <c r="CM34" s="1401"/>
      <c r="CN34" s="1401"/>
      <c r="CO34" s="1401"/>
      <c r="CP34" s="1401"/>
      <c r="CQ34" s="1401"/>
      <c r="CR34" s="1401"/>
      <c r="CS34" s="1401"/>
      <c r="CT34" s="1401"/>
      <c r="CU34" s="1401"/>
      <c r="CV34" s="1401"/>
      <c r="CW34" s="1401"/>
      <c r="CX34" s="1401"/>
      <c r="CY34" s="1401"/>
      <c r="CZ34" s="1401"/>
      <c r="DA34" s="1401"/>
      <c r="DB34" s="1401"/>
      <c r="DC34" s="1401"/>
      <c r="DD34" s="1401"/>
      <c r="DE34" s="1401"/>
      <c r="DF34" s="1401"/>
      <c r="DG34" s="1401"/>
      <c r="DH34" s="1401"/>
      <c r="DI34" s="1401"/>
      <c r="DJ34" s="1401"/>
      <c r="DK34" s="1401"/>
      <c r="DL34" s="1401"/>
      <c r="DM34" s="1401"/>
      <c r="DN34" s="1401"/>
      <c r="DO34" s="1401"/>
      <c r="DP34" s="1401"/>
      <c r="DQ34" s="1401"/>
      <c r="DR34" s="1352"/>
      <c r="DS34" s="1352"/>
      <c r="DT34" s="1352"/>
    </row>
    <row r="35" spans="2:124">
      <c r="B35" s="1196">
        <v>42736</v>
      </c>
      <c r="C35" s="1400">
        <v>77253142</v>
      </c>
      <c r="D35" s="1400">
        <v>77253142</v>
      </c>
      <c r="E35" s="1400">
        <v>59595334</v>
      </c>
      <c r="F35" s="1400">
        <v>17657808</v>
      </c>
      <c r="G35" s="1400"/>
      <c r="H35" s="1400"/>
      <c r="I35" s="1400"/>
      <c r="J35" s="1400"/>
      <c r="K35" s="1400"/>
      <c r="L35" s="1400"/>
      <c r="M35" s="1400"/>
      <c r="N35" s="1400"/>
      <c r="O35" s="1400">
        <v>35835163</v>
      </c>
      <c r="P35" s="1400">
        <v>13874456</v>
      </c>
      <c r="Q35" s="1400">
        <v>1769895</v>
      </c>
      <c r="R35" s="1400">
        <v>1195189</v>
      </c>
      <c r="S35" s="1400">
        <v>574706</v>
      </c>
      <c r="T35" s="1400"/>
      <c r="U35" s="1400">
        <v>12104561</v>
      </c>
      <c r="V35" s="1400">
        <v>5673234</v>
      </c>
      <c r="W35" s="1400">
        <v>6431327</v>
      </c>
      <c r="X35" s="1400"/>
      <c r="Y35" s="1400">
        <v>0</v>
      </c>
      <c r="Z35" s="1400"/>
      <c r="AA35" s="1400"/>
      <c r="AB35" s="1400"/>
      <c r="AC35" s="1400">
        <v>0</v>
      </c>
      <c r="AD35" s="1400"/>
      <c r="AE35" s="1400">
        <v>0</v>
      </c>
      <c r="AF35" s="1400"/>
      <c r="AG35" s="1400">
        <v>3827190</v>
      </c>
      <c r="AH35" s="1400">
        <v>2110283</v>
      </c>
      <c r="AI35" s="1400">
        <v>1716907</v>
      </c>
      <c r="AJ35" s="1400"/>
      <c r="AK35" s="1400">
        <v>5995031</v>
      </c>
      <c r="AL35" s="1400">
        <v>5995031</v>
      </c>
      <c r="AM35" s="1400"/>
      <c r="AN35" s="1400"/>
      <c r="AO35" s="1400">
        <v>4909484</v>
      </c>
      <c r="AP35" s="1400">
        <v>4909484</v>
      </c>
      <c r="AQ35" s="1400">
        <v>0</v>
      </c>
      <c r="AR35" s="1400"/>
      <c r="AS35" s="1400">
        <v>7229002</v>
      </c>
      <c r="AT35" s="1400">
        <v>5652637</v>
      </c>
      <c r="AU35" s="1400">
        <v>1576365</v>
      </c>
      <c r="AV35" s="1400"/>
      <c r="AW35" s="1400">
        <v>0</v>
      </c>
      <c r="AX35" s="1400"/>
      <c r="AY35" s="1400"/>
      <c r="AZ35" s="1400"/>
      <c r="BA35" s="1400"/>
      <c r="BB35" s="1400">
        <v>0</v>
      </c>
      <c r="BC35" s="1400">
        <v>0</v>
      </c>
      <c r="BD35" s="1400"/>
      <c r="BE35" s="1400">
        <v>0</v>
      </c>
      <c r="BF35" s="1400"/>
      <c r="BG35" s="1400"/>
      <c r="BH35" s="1400"/>
      <c r="BI35" s="1400"/>
      <c r="BJ35" s="1400">
        <v>0</v>
      </c>
      <c r="BK35" s="1400"/>
      <c r="BL35" s="1400">
        <v>0</v>
      </c>
      <c r="BM35" s="1400"/>
      <c r="BN35" s="1400"/>
      <c r="BO35" s="1400"/>
      <c r="BP35" s="1400"/>
      <c r="BQ35" s="1400">
        <v>0</v>
      </c>
      <c r="BR35" s="1400"/>
      <c r="BS35" s="1400">
        <v>0</v>
      </c>
      <c r="BT35" s="1400"/>
      <c r="BU35" s="1400"/>
      <c r="BV35" s="1400"/>
      <c r="BW35" s="1400"/>
      <c r="BX35" s="1400">
        <v>0</v>
      </c>
      <c r="BY35" s="1400"/>
      <c r="BZ35" s="1400"/>
      <c r="CA35" s="1400"/>
      <c r="CB35" s="1400"/>
      <c r="CC35" s="1400"/>
      <c r="CD35" s="1400">
        <v>0</v>
      </c>
      <c r="CE35" s="1400">
        <v>0</v>
      </c>
      <c r="CF35" s="1400"/>
      <c r="CG35" s="1400"/>
      <c r="CH35" s="1400">
        <v>0</v>
      </c>
      <c r="CI35" s="1400"/>
      <c r="CJ35" s="1400"/>
      <c r="CK35" s="1400"/>
      <c r="CL35" s="1400">
        <v>0</v>
      </c>
      <c r="CM35" s="1400"/>
      <c r="CN35" s="1400"/>
      <c r="CO35" s="1400"/>
      <c r="CP35" s="1400"/>
      <c r="CQ35" s="1400">
        <v>0</v>
      </c>
      <c r="CR35" s="1400">
        <v>0</v>
      </c>
      <c r="CS35" s="1400"/>
      <c r="CT35" s="1400"/>
      <c r="CU35" s="1400">
        <v>0</v>
      </c>
      <c r="CV35" s="1400"/>
      <c r="CW35" s="1400"/>
      <c r="CX35" s="1400"/>
      <c r="CY35" s="1400">
        <v>0</v>
      </c>
      <c r="CZ35" s="1400"/>
      <c r="DA35" s="1400">
        <v>0</v>
      </c>
      <c r="DB35" s="1400">
        <v>0</v>
      </c>
      <c r="DC35" s="1400"/>
      <c r="DD35" s="1400"/>
      <c r="DE35" s="1400"/>
      <c r="DF35" s="1400"/>
      <c r="DG35" s="1400"/>
      <c r="DH35" s="1400">
        <v>41919768</v>
      </c>
      <c r="DI35" s="1400">
        <v>6486434</v>
      </c>
      <c r="DJ35" s="1400">
        <v>3084340</v>
      </c>
      <c r="DK35" s="1400">
        <v>875496</v>
      </c>
      <c r="DL35" s="1400">
        <v>31473498</v>
      </c>
      <c r="DM35" s="1400"/>
      <c r="DN35" s="1400">
        <v>6825202.6399999997</v>
      </c>
      <c r="DO35" s="1400"/>
      <c r="DP35" s="1400"/>
      <c r="DQ35" s="1400">
        <v>161833275.63999999</v>
      </c>
      <c r="DR35" s="1351"/>
      <c r="DS35" s="1351"/>
      <c r="DT35" s="1351"/>
    </row>
    <row r="36" spans="2:124">
      <c r="B36" s="1196">
        <v>42767</v>
      </c>
      <c r="C36" s="1400">
        <v>77529897</v>
      </c>
      <c r="D36" s="1400">
        <v>77529897</v>
      </c>
      <c r="E36" s="1400">
        <v>60597191</v>
      </c>
      <c r="F36" s="1400">
        <v>16932706</v>
      </c>
      <c r="G36" s="1400"/>
      <c r="H36" s="1400"/>
      <c r="I36" s="1400"/>
      <c r="J36" s="1400"/>
      <c r="K36" s="1400"/>
      <c r="L36" s="1400"/>
      <c r="M36" s="1400"/>
      <c r="N36" s="1400"/>
      <c r="O36" s="1400">
        <v>35885660</v>
      </c>
      <c r="P36" s="1400">
        <v>13988202</v>
      </c>
      <c r="Q36" s="1400">
        <v>1851552</v>
      </c>
      <c r="R36" s="1400">
        <v>1033220</v>
      </c>
      <c r="S36" s="1400">
        <v>818332</v>
      </c>
      <c r="T36" s="1400"/>
      <c r="U36" s="1400">
        <v>12136650</v>
      </c>
      <c r="V36" s="1400">
        <v>1263078</v>
      </c>
      <c r="W36" s="1400">
        <v>10873572</v>
      </c>
      <c r="X36" s="1400"/>
      <c r="Y36" s="1400">
        <v>0</v>
      </c>
      <c r="Z36" s="1400"/>
      <c r="AA36" s="1400"/>
      <c r="AB36" s="1400"/>
      <c r="AC36" s="1400">
        <v>0</v>
      </c>
      <c r="AD36" s="1400"/>
      <c r="AE36" s="1400">
        <v>0</v>
      </c>
      <c r="AF36" s="1400"/>
      <c r="AG36" s="1400">
        <v>8126726</v>
      </c>
      <c r="AH36" s="1400">
        <v>6120148</v>
      </c>
      <c r="AI36" s="1400">
        <v>2006578</v>
      </c>
      <c r="AJ36" s="1400"/>
      <c r="AK36" s="1400">
        <v>5989657</v>
      </c>
      <c r="AL36" s="1400">
        <v>5989657</v>
      </c>
      <c r="AM36" s="1400"/>
      <c r="AN36" s="1400"/>
      <c r="AO36" s="1400">
        <v>4296805</v>
      </c>
      <c r="AP36" s="1400">
        <v>4296805</v>
      </c>
      <c r="AQ36" s="1400">
        <v>0</v>
      </c>
      <c r="AR36" s="1400"/>
      <c r="AS36" s="1400">
        <v>3484270</v>
      </c>
      <c r="AT36" s="1400">
        <v>1942846</v>
      </c>
      <c r="AU36" s="1400">
        <v>1541424</v>
      </c>
      <c r="AV36" s="1400"/>
      <c r="AW36" s="1400">
        <v>0</v>
      </c>
      <c r="AX36" s="1400"/>
      <c r="AY36" s="1400"/>
      <c r="AZ36" s="1400"/>
      <c r="BA36" s="1400"/>
      <c r="BB36" s="1400">
        <v>0</v>
      </c>
      <c r="BC36" s="1400">
        <v>0</v>
      </c>
      <c r="BD36" s="1400"/>
      <c r="BE36" s="1400">
        <v>0</v>
      </c>
      <c r="BF36" s="1400"/>
      <c r="BG36" s="1400"/>
      <c r="BH36" s="1400"/>
      <c r="BI36" s="1400"/>
      <c r="BJ36" s="1400">
        <v>0</v>
      </c>
      <c r="BK36" s="1400"/>
      <c r="BL36" s="1400">
        <v>0</v>
      </c>
      <c r="BM36" s="1400"/>
      <c r="BN36" s="1400"/>
      <c r="BO36" s="1400"/>
      <c r="BP36" s="1400"/>
      <c r="BQ36" s="1400">
        <v>0</v>
      </c>
      <c r="BR36" s="1400"/>
      <c r="BS36" s="1400">
        <v>0</v>
      </c>
      <c r="BT36" s="1400"/>
      <c r="BU36" s="1400"/>
      <c r="BV36" s="1400"/>
      <c r="BW36" s="1400"/>
      <c r="BX36" s="1400">
        <v>0</v>
      </c>
      <c r="BY36" s="1400"/>
      <c r="BZ36" s="1400"/>
      <c r="CA36" s="1400"/>
      <c r="CB36" s="1400"/>
      <c r="CC36" s="1400"/>
      <c r="CD36" s="1400">
        <v>0</v>
      </c>
      <c r="CE36" s="1400">
        <v>0</v>
      </c>
      <c r="CF36" s="1400"/>
      <c r="CG36" s="1400"/>
      <c r="CH36" s="1400">
        <v>0</v>
      </c>
      <c r="CI36" s="1400"/>
      <c r="CJ36" s="1400"/>
      <c r="CK36" s="1400"/>
      <c r="CL36" s="1400">
        <v>0</v>
      </c>
      <c r="CM36" s="1400"/>
      <c r="CN36" s="1400"/>
      <c r="CO36" s="1400"/>
      <c r="CP36" s="1400"/>
      <c r="CQ36" s="1400">
        <v>0</v>
      </c>
      <c r="CR36" s="1400">
        <v>0</v>
      </c>
      <c r="CS36" s="1400"/>
      <c r="CT36" s="1400"/>
      <c r="CU36" s="1400">
        <v>0</v>
      </c>
      <c r="CV36" s="1400"/>
      <c r="CW36" s="1400"/>
      <c r="CX36" s="1400"/>
      <c r="CY36" s="1400">
        <v>0</v>
      </c>
      <c r="CZ36" s="1400"/>
      <c r="DA36" s="1400">
        <v>0</v>
      </c>
      <c r="DB36" s="1400">
        <v>0</v>
      </c>
      <c r="DC36" s="1400"/>
      <c r="DD36" s="1400"/>
      <c r="DE36" s="1400"/>
      <c r="DF36" s="1400"/>
      <c r="DG36" s="1400"/>
      <c r="DH36" s="1400">
        <v>42604985</v>
      </c>
      <c r="DI36" s="1400">
        <v>6543159</v>
      </c>
      <c r="DJ36" s="1400">
        <v>3040722</v>
      </c>
      <c r="DK36" s="1400">
        <v>1591555</v>
      </c>
      <c r="DL36" s="1400">
        <v>31429549</v>
      </c>
      <c r="DM36" s="1400"/>
      <c r="DN36" s="1400">
        <v>7387287.150000006</v>
      </c>
      <c r="DO36" s="1400"/>
      <c r="DP36" s="1400"/>
      <c r="DQ36" s="1400">
        <v>163407829.15000001</v>
      </c>
      <c r="DR36" s="1351"/>
      <c r="DS36" s="1351"/>
      <c r="DT36" s="1351"/>
    </row>
    <row r="37" spans="2:124">
      <c r="B37" s="1196">
        <v>42795</v>
      </c>
      <c r="C37" s="1400">
        <v>82627427</v>
      </c>
      <c r="D37" s="1400">
        <v>82627427</v>
      </c>
      <c r="E37" s="1400">
        <v>59964924</v>
      </c>
      <c r="F37" s="1400">
        <v>22662503</v>
      </c>
      <c r="G37" s="1400"/>
      <c r="H37" s="1400"/>
      <c r="I37" s="1400"/>
      <c r="J37" s="1400"/>
      <c r="K37" s="1400"/>
      <c r="L37" s="1400"/>
      <c r="M37" s="1400"/>
      <c r="N37" s="1400"/>
      <c r="O37" s="1400">
        <v>36087865</v>
      </c>
      <c r="P37" s="1400">
        <v>13864827</v>
      </c>
      <c r="Q37" s="1400">
        <v>1734279</v>
      </c>
      <c r="R37" s="1400">
        <v>1309338</v>
      </c>
      <c r="S37" s="1400">
        <v>424941</v>
      </c>
      <c r="T37" s="1400"/>
      <c r="U37" s="1400">
        <v>12130548</v>
      </c>
      <c r="V37" s="1400">
        <v>1199744</v>
      </c>
      <c r="W37" s="1400">
        <v>10930804</v>
      </c>
      <c r="X37" s="1400"/>
      <c r="Y37" s="1400">
        <v>0</v>
      </c>
      <c r="Z37" s="1400"/>
      <c r="AA37" s="1400"/>
      <c r="AB37" s="1400"/>
      <c r="AC37" s="1400">
        <v>0</v>
      </c>
      <c r="AD37" s="1400"/>
      <c r="AE37" s="1400">
        <v>0</v>
      </c>
      <c r="AF37" s="1400"/>
      <c r="AG37" s="1400">
        <v>8257735</v>
      </c>
      <c r="AH37" s="1400">
        <v>5425658</v>
      </c>
      <c r="AI37" s="1400">
        <v>2832077</v>
      </c>
      <c r="AJ37" s="1400"/>
      <c r="AK37" s="1400">
        <v>5978093</v>
      </c>
      <c r="AL37" s="1400">
        <v>5978093</v>
      </c>
      <c r="AM37" s="1400"/>
      <c r="AN37" s="1400"/>
      <c r="AO37" s="1400">
        <v>4510633</v>
      </c>
      <c r="AP37" s="1400">
        <v>4510633</v>
      </c>
      <c r="AQ37" s="1400">
        <v>0</v>
      </c>
      <c r="AR37" s="1400"/>
      <c r="AS37" s="1400">
        <v>3476577</v>
      </c>
      <c r="AT37" s="1400">
        <v>1874652</v>
      </c>
      <c r="AU37" s="1400">
        <v>1601925</v>
      </c>
      <c r="AV37" s="1400"/>
      <c r="AW37" s="1400">
        <v>0</v>
      </c>
      <c r="AX37" s="1400"/>
      <c r="AY37" s="1400"/>
      <c r="AZ37" s="1400"/>
      <c r="BA37" s="1400"/>
      <c r="BB37" s="1400">
        <v>0</v>
      </c>
      <c r="BC37" s="1400">
        <v>0</v>
      </c>
      <c r="BD37" s="1400"/>
      <c r="BE37" s="1400">
        <v>0</v>
      </c>
      <c r="BF37" s="1400"/>
      <c r="BG37" s="1400"/>
      <c r="BH37" s="1400"/>
      <c r="BI37" s="1400"/>
      <c r="BJ37" s="1400">
        <v>0</v>
      </c>
      <c r="BK37" s="1400"/>
      <c r="BL37" s="1400">
        <v>0</v>
      </c>
      <c r="BM37" s="1400"/>
      <c r="BN37" s="1400"/>
      <c r="BO37" s="1400"/>
      <c r="BP37" s="1400"/>
      <c r="BQ37" s="1400">
        <v>0</v>
      </c>
      <c r="BR37" s="1400"/>
      <c r="BS37" s="1400">
        <v>0</v>
      </c>
      <c r="BT37" s="1400"/>
      <c r="BU37" s="1400"/>
      <c r="BV37" s="1400"/>
      <c r="BW37" s="1400"/>
      <c r="BX37" s="1400">
        <v>0</v>
      </c>
      <c r="BY37" s="1400"/>
      <c r="BZ37" s="1400"/>
      <c r="CA37" s="1400"/>
      <c r="CB37" s="1400"/>
      <c r="CC37" s="1400"/>
      <c r="CD37" s="1400">
        <v>0</v>
      </c>
      <c r="CE37" s="1400">
        <v>0</v>
      </c>
      <c r="CF37" s="1400"/>
      <c r="CG37" s="1400"/>
      <c r="CH37" s="1400">
        <v>0</v>
      </c>
      <c r="CI37" s="1400"/>
      <c r="CJ37" s="1400"/>
      <c r="CK37" s="1400"/>
      <c r="CL37" s="1400">
        <v>0</v>
      </c>
      <c r="CM37" s="1400"/>
      <c r="CN37" s="1400"/>
      <c r="CO37" s="1400"/>
      <c r="CP37" s="1400"/>
      <c r="CQ37" s="1400">
        <v>0</v>
      </c>
      <c r="CR37" s="1400">
        <v>0</v>
      </c>
      <c r="CS37" s="1400"/>
      <c r="CT37" s="1400"/>
      <c r="CU37" s="1400">
        <v>0</v>
      </c>
      <c r="CV37" s="1400"/>
      <c r="CW37" s="1400"/>
      <c r="CX37" s="1400"/>
      <c r="CY37" s="1400">
        <v>0</v>
      </c>
      <c r="CZ37" s="1400"/>
      <c r="DA37" s="1400">
        <v>0</v>
      </c>
      <c r="DB37" s="1400">
        <v>0</v>
      </c>
      <c r="DC37" s="1400"/>
      <c r="DD37" s="1400"/>
      <c r="DE37" s="1400"/>
      <c r="DF37" s="1400"/>
      <c r="DG37" s="1400"/>
      <c r="DH37" s="1400">
        <v>43558826</v>
      </c>
      <c r="DI37" s="1400">
        <v>6571603</v>
      </c>
      <c r="DJ37" s="1400">
        <v>3010596</v>
      </c>
      <c r="DK37" s="1400">
        <v>2336608</v>
      </c>
      <c r="DL37" s="1400">
        <v>31640019</v>
      </c>
      <c r="DM37" s="1400"/>
      <c r="DN37" s="1400">
        <v>8115601.2899999917</v>
      </c>
      <c r="DO37" s="1400"/>
      <c r="DP37" s="1400"/>
      <c r="DQ37" s="1400">
        <v>170389719.28999999</v>
      </c>
      <c r="DR37" s="1351"/>
      <c r="DS37" s="1351"/>
      <c r="DT37" s="1351">
        <v>0</v>
      </c>
    </row>
    <row r="38" spans="2:124">
      <c r="B38" s="1196">
        <v>42826</v>
      </c>
      <c r="C38" s="1400">
        <v>85638050</v>
      </c>
      <c r="D38" s="1400">
        <v>85638050</v>
      </c>
      <c r="E38" s="1400">
        <v>64327419</v>
      </c>
      <c r="F38" s="1400">
        <v>21310631</v>
      </c>
      <c r="G38" s="1400"/>
      <c r="H38" s="1400"/>
      <c r="I38" s="1400"/>
      <c r="J38" s="1400"/>
      <c r="K38" s="1400"/>
      <c r="L38" s="1400"/>
      <c r="M38" s="1400"/>
      <c r="N38" s="1400"/>
      <c r="O38" s="1400">
        <v>37627100</v>
      </c>
      <c r="P38" s="1400">
        <v>14565870</v>
      </c>
      <c r="Q38" s="1400">
        <v>1852521</v>
      </c>
      <c r="R38" s="1400">
        <v>1162204</v>
      </c>
      <c r="S38" s="1400">
        <v>690317</v>
      </c>
      <c r="T38" s="1400"/>
      <c r="U38" s="1400">
        <v>12713349</v>
      </c>
      <c r="V38" s="1400">
        <v>1726112</v>
      </c>
      <c r="W38" s="1400">
        <v>10987237</v>
      </c>
      <c r="X38" s="1400"/>
      <c r="Y38" s="1400">
        <v>0</v>
      </c>
      <c r="Z38" s="1400"/>
      <c r="AA38" s="1400"/>
      <c r="AB38" s="1400"/>
      <c r="AC38" s="1400">
        <v>0</v>
      </c>
      <c r="AD38" s="1400"/>
      <c r="AE38" s="1400">
        <v>0</v>
      </c>
      <c r="AF38" s="1400"/>
      <c r="AG38" s="1400">
        <v>8695991</v>
      </c>
      <c r="AH38" s="1400">
        <v>6911598</v>
      </c>
      <c r="AI38" s="1400">
        <v>1784393</v>
      </c>
      <c r="AJ38" s="1400"/>
      <c r="AK38" s="1400">
        <v>5990123</v>
      </c>
      <c r="AL38" s="1400">
        <v>5990123</v>
      </c>
      <c r="AM38" s="1400"/>
      <c r="AN38" s="1400"/>
      <c r="AO38" s="1400">
        <v>4645368</v>
      </c>
      <c r="AP38" s="1400">
        <v>4645368</v>
      </c>
      <c r="AQ38" s="1400">
        <v>0</v>
      </c>
      <c r="AR38" s="1400"/>
      <c r="AS38" s="1400">
        <v>3729748</v>
      </c>
      <c r="AT38" s="1400">
        <v>1647484</v>
      </c>
      <c r="AU38" s="1400">
        <v>2082264</v>
      </c>
      <c r="AV38" s="1400"/>
      <c r="AW38" s="1400">
        <v>0</v>
      </c>
      <c r="AX38" s="1400"/>
      <c r="AY38" s="1400"/>
      <c r="AZ38" s="1400"/>
      <c r="BA38" s="1400"/>
      <c r="BB38" s="1400">
        <v>0</v>
      </c>
      <c r="BC38" s="1400">
        <v>0</v>
      </c>
      <c r="BD38" s="1400"/>
      <c r="BE38" s="1400">
        <v>0</v>
      </c>
      <c r="BF38" s="1400"/>
      <c r="BG38" s="1400"/>
      <c r="BH38" s="1400"/>
      <c r="BI38" s="1400"/>
      <c r="BJ38" s="1400">
        <v>0</v>
      </c>
      <c r="BK38" s="1400"/>
      <c r="BL38" s="1400">
        <v>0</v>
      </c>
      <c r="BM38" s="1400"/>
      <c r="BN38" s="1400"/>
      <c r="BO38" s="1400"/>
      <c r="BP38" s="1400"/>
      <c r="BQ38" s="1400">
        <v>0</v>
      </c>
      <c r="BR38" s="1400"/>
      <c r="BS38" s="1400">
        <v>0</v>
      </c>
      <c r="BT38" s="1400"/>
      <c r="BU38" s="1400"/>
      <c r="BV38" s="1400"/>
      <c r="BW38" s="1400"/>
      <c r="BX38" s="1400">
        <v>0</v>
      </c>
      <c r="BY38" s="1400"/>
      <c r="BZ38" s="1400"/>
      <c r="CA38" s="1400"/>
      <c r="CB38" s="1400"/>
      <c r="CC38" s="1400"/>
      <c r="CD38" s="1400">
        <v>0</v>
      </c>
      <c r="CE38" s="1400">
        <v>0</v>
      </c>
      <c r="CF38" s="1400"/>
      <c r="CG38" s="1400"/>
      <c r="CH38" s="1400">
        <v>0</v>
      </c>
      <c r="CI38" s="1400"/>
      <c r="CJ38" s="1400"/>
      <c r="CK38" s="1400"/>
      <c r="CL38" s="1400">
        <v>0</v>
      </c>
      <c r="CM38" s="1400"/>
      <c r="CN38" s="1400"/>
      <c r="CO38" s="1400"/>
      <c r="CP38" s="1400"/>
      <c r="CQ38" s="1400">
        <v>0</v>
      </c>
      <c r="CR38" s="1400">
        <v>0</v>
      </c>
      <c r="CS38" s="1400"/>
      <c r="CT38" s="1400"/>
      <c r="CU38" s="1400">
        <v>0</v>
      </c>
      <c r="CV38" s="1400"/>
      <c r="CW38" s="1400"/>
      <c r="CX38" s="1400"/>
      <c r="CY38" s="1400">
        <v>0</v>
      </c>
      <c r="CZ38" s="1400"/>
      <c r="DA38" s="1400">
        <v>0</v>
      </c>
      <c r="DB38" s="1400">
        <v>0</v>
      </c>
      <c r="DC38" s="1400"/>
      <c r="DD38" s="1400"/>
      <c r="DE38" s="1400"/>
      <c r="DF38" s="1400"/>
      <c r="DG38" s="1400"/>
      <c r="DH38" s="1400">
        <v>44223509</v>
      </c>
      <c r="DI38" s="1400">
        <v>6648238</v>
      </c>
      <c r="DJ38" s="1400">
        <v>2980547</v>
      </c>
      <c r="DK38" s="1400">
        <v>2929030</v>
      </c>
      <c r="DL38" s="1400">
        <v>31665694</v>
      </c>
      <c r="DM38" s="1400"/>
      <c r="DN38" s="1400">
        <v>9549081.9199999869</v>
      </c>
      <c r="DO38" s="1400"/>
      <c r="DP38" s="1400"/>
      <c r="DQ38" s="1400">
        <v>177037740.91999999</v>
      </c>
      <c r="DR38" s="1351"/>
      <c r="DS38" s="1351"/>
      <c r="DT38" s="1351"/>
    </row>
    <row r="39" spans="2:124">
      <c r="B39" s="1196">
        <v>42856</v>
      </c>
      <c r="C39" s="1400">
        <v>89490357</v>
      </c>
      <c r="D39" s="1400">
        <v>89490357</v>
      </c>
      <c r="E39" s="1400">
        <v>64741174</v>
      </c>
      <c r="F39" s="1400">
        <v>24749183</v>
      </c>
      <c r="G39" s="1400"/>
      <c r="H39" s="1400"/>
      <c r="I39" s="1400"/>
      <c r="J39" s="1400"/>
      <c r="K39" s="1400"/>
      <c r="L39" s="1400"/>
      <c r="M39" s="1400"/>
      <c r="N39" s="1400"/>
      <c r="O39" s="1400">
        <v>36992863</v>
      </c>
      <c r="P39" s="1400">
        <v>14468410</v>
      </c>
      <c r="Q39" s="1400">
        <v>1722651</v>
      </c>
      <c r="R39" s="1400">
        <v>1081589</v>
      </c>
      <c r="S39" s="1400">
        <v>641062</v>
      </c>
      <c r="T39" s="1400"/>
      <c r="U39" s="1400">
        <v>12745759</v>
      </c>
      <c r="V39" s="1400">
        <v>3318024</v>
      </c>
      <c r="W39" s="1400">
        <v>9427735</v>
      </c>
      <c r="X39" s="1400"/>
      <c r="Y39" s="1400">
        <v>0</v>
      </c>
      <c r="Z39" s="1400"/>
      <c r="AA39" s="1400"/>
      <c r="AB39" s="1400"/>
      <c r="AC39" s="1400">
        <v>0</v>
      </c>
      <c r="AD39" s="1400"/>
      <c r="AE39" s="1400">
        <v>0</v>
      </c>
      <c r="AF39" s="1400"/>
      <c r="AG39" s="1400">
        <v>7954832</v>
      </c>
      <c r="AH39" s="1400">
        <v>6069143</v>
      </c>
      <c r="AI39" s="1400">
        <v>1885689</v>
      </c>
      <c r="AJ39" s="1400"/>
      <c r="AK39" s="1400">
        <v>5570157</v>
      </c>
      <c r="AL39" s="1400">
        <v>5570157</v>
      </c>
      <c r="AM39" s="1400"/>
      <c r="AN39" s="1400"/>
      <c r="AO39" s="1400">
        <v>5306411</v>
      </c>
      <c r="AP39" s="1400">
        <v>4704836</v>
      </c>
      <c r="AQ39" s="1400">
        <v>601575</v>
      </c>
      <c r="AR39" s="1400"/>
      <c r="AS39" s="1400">
        <v>3693053</v>
      </c>
      <c r="AT39" s="1400">
        <v>1261570</v>
      </c>
      <c r="AU39" s="1400">
        <v>2431483</v>
      </c>
      <c r="AV39" s="1400"/>
      <c r="AW39" s="1400">
        <v>0</v>
      </c>
      <c r="AX39" s="1400"/>
      <c r="AY39" s="1400"/>
      <c r="AZ39" s="1400"/>
      <c r="BA39" s="1400"/>
      <c r="BB39" s="1400">
        <v>0</v>
      </c>
      <c r="BC39" s="1400">
        <v>0</v>
      </c>
      <c r="BD39" s="1400"/>
      <c r="BE39" s="1400">
        <v>0</v>
      </c>
      <c r="BF39" s="1400"/>
      <c r="BG39" s="1400"/>
      <c r="BH39" s="1400"/>
      <c r="BI39" s="1400"/>
      <c r="BJ39" s="1400">
        <v>0</v>
      </c>
      <c r="BK39" s="1400"/>
      <c r="BL39" s="1400">
        <v>0</v>
      </c>
      <c r="BM39" s="1400"/>
      <c r="BN39" s="1400"/>
      <c r="BO39" s="1400"/>
      <c r="BP39" s="1400"/>
      <c r="BQ39" s="1400">
        <v>0</v>
      </c>
      <c r="BR39" s="1400"/>
      <c r="BS39" s="1400">
        <v>0</v>
      </c>
      <c r="BT39" s="1400"/>
      <c r="BU39" s="1400"/>
      <c r="BV39" s="1400"/>
      <c r="BW39" s="1400"/>
      <c r="BX39" s="1400">
        <v>0</v>
      </c>
      <c r="BY39" s="1400"/>
      <c r="BZ39" s="1400"/>
      <c r="CA39" s="1400"/>
      <c r="CB39" s="1400"/>
      <c r="CC39" s="1400"/>
      <c r="CD39" s="1400">
        <v>0</v>
      </c>
      <c r="CE39" s="1400">
        <v>0</v>
      </c>
      <c r="CF39" s="1400"/>
      <c r="CG39" s="1400"/>
      <c r="CH39" s="1400">
        <v>0</v>
      </c>
      <c r="CI39" s="1400"/>
      <c r="CJ39" s="1400"/>
      <c r="CK39" s="1400"/>
      <c r="CL39" s="1400">
        <v>0</v>
      </c>
      <c r="CM39" s="1400"/>
      <c r="CN39" s="1400"/>
      <c r="CO39" s="1400"/>
      <c r="CP39" s="1400"/>
      <c r="CQ39" s="1400">
        <v>0</v>
      </c>
      <c r="CR39" s="1400">
        <v>0</v>
      </c>
      <c r="CS39" s="1400"/>
      <c r="CT39" s="1400"/>
      <c r="CU39" s="1400">
        <v>0</v>
      </c>
      <c r="CV39" s="1400"/>
      <c r="CW39" s="1400"/>
      <c r="CX39" s="1400"/>
      <c r="CY39" s="1400">
        <v>0</v>
      </c>
      <c r="CZ39" s="1400"/>
      <c r="DA39" s="1400">
        <v>0</v>
      </c>
      <c r="DB39" s="1400">
        <v>0</v>
      </c>
      <c r="DC39" s="1400"/>
      <c r="DD39" s="1400"/>
      <c r="DE39" s="1400"/>
      <c r="DF39" s="1400"/>
      <c r="DG39" s="1400"/>
      <c r="DH39" s="1400">
        <v>44842715</v>
      </c>
      <c r="DI39" s="1400">
        <v>6737512</v>
      </c>
      <c r="DJ39" s="1400">
        <v>2945601</v>
      </c>
      <c r="DK39" s="1400">
        <v>3134226</v>
      </c>
      <c r="DL39" s="1400">
        <v>32025376</v>
      </c>
      <c r="DM39" s="1400"/>
      <c r="DN39" s="1400">
        <v>9234604.1100000143</v>
      </c>
      <c r="DO39" s="1400"/>
      <c r="DP39" s="1400"/>
      <c r="DQ39" s="1400">
        <v>180560539.11000001</v>
      </c>
      <c r="DR39" s="1351"/>
      <c r="DS39" s="1351"/>
      <c r="DT39" s="1351">
        <v>0</v>
      </c>
    </row>
    <row r="40" spans="2:124" s="947" customFormat="1" ht="15.6">
      <c r="B40" s="1196">
        <v>42887</v>
      </c>
      <c r="C40" s="1400">
        <v>91088267</v>
      </c>
      <c r="D40" s="1400">
        <v>91088267</v>
      </c>
      <c r="E40" s="1400">
        <v>67869139</v>
      </c>
      <c r="F40" s="1400">
        <v>23219128</v>
      </c>
      <c r="G40" s="1400"/>
      <c r="H40" s="1400"/>
      <c r="I40" s="1400"/>
      <c r="J40" s="1400"/>
      <c r="K40" s="1400"/>
      <c r="L40" s="1400"/>
      <c r="M40" s="1400"/>
      <c r="N40" s="1400"/>
      <c r="O40" s="1400">
        <v>41875045</v>
      </c>
      <c r="P40" s="1400">
        <v>15205393</v>
      </c>
      <c r="Q40" s="1400">
        <v>1787158</v>
      </c>
      <c r="R40" s="1400">
        <v>1257013</v>
      </c>
      <c r="S40" s="1400">
        <v>530145</v>
      </c>
      <c r="T40" s="1400"/>
      <c r="U40" s="1400">
        <v>13418235</v>
      </c>
      <c r="V40" s="1400">
        <v>5900957</v>
      </c>
      <c r="W40" s="1400">
        <v>7517278</v>
      </c>
      <c r="X40" s="1400"/>
      <c r="Y40" s="1400">
        <v>0</v>
      </c>
      <c r="Z40" s="1400"/>
      <c r="AA40" s="1400"/>
      <c r="AB40" s="1400"/>
      <c r="AC40" s="1400">
        <v>3000709</v>
      </c>
      <c r="AD40" s="1400"/>
      <c r="AE40" s="1400">
        <v>3000709</v>
      </c>
      <c r="AF40" s="1400"/>
      <c r="AG40" s="1400">
        <v>4264318</v>
      </c>
      <c r="AH40" s="1400">
        <v>2377347</v>
      </c>
      <c r="AI40" s="1400">
        <v>1886971</v>
      </c>
      <c r="AJ40" s="1400"/>
      <c r="AK40" s="1400">
        <v>5514773</v>
      </c>
      <c r="AL40" s="1400">
        <v>5514773</v>
      </c>
      <c r="AM40" s="1400"/>
      <c r="AN40" s="1400"/>
      <c r="AO40" s="1400">
        <v>5573462</v>
      </c>
      <c r="AP40" s="1400">
        <v>4970137</v>
      </c>
      <c r="AQ40" s="1400">
        <v>603325</v>
      </c>
      <c r="AR40" s="1400"/>
      <c r="AS40" s="1400">
        <v>8316390</v>
      </c>
      <c r="AT40" s="1400">
        <v>5994207</v>
      </c>
      <c r="AU40" s="1400">
        <v>2322183</v>
      </c>
      <c r="AV40" s="1400"/>
      <c r="AW40" s="1400">
        <v>0</v>
      </c>
      <c r="AX40" s="1400"/>
      <c r="AY40" s="1400"/>
      <c r="AZ40" s="1400"/>
      <c r="BA40" s="1400"/>
      <c r="BB40" s="1400">
        <v>0</v>
      </c>
      <c r="BC40" s="1400">
        <v>0</v>
      </c>
      <c r="BD40" s="1400"/>
      <c r="BE40" s="1400">
        <v>0</v>
      </c>
      <c r="BF40" s="1400"/>
      <c r="BG40" s="1400"/>
      <c r="BH40" s="1400"/>
      <c r="BI40" s="1400"/>
      <c r="BJ40" s="1400">
        <v>0</v>
      </c>
      <c r="BK40" s="1400"/>
      <c r="BL40" s="1400">
        <v>0</v>
      </c>
      <c r="BM40" s="1400"/>
      <c r="BN40" s="1400"/>
      <c r="BO40" s="1400"/>
      <c r="BP40" s="1400"/>
      <c r="BQ40" s="1400">
        <v>0</v>
      </c>
      <c r="BR40" s="1400"/>
      <c r="BS40" s="1400">
        <v>0</v>
      </c>
      <c r="BT40" s="1400"/>
      <c r="BU40" s="1400"/>
      <c r="BV40" s="1400"/>
      <c r="BW40" s="1400"/>
      <c r="BX40" s="1400">
        <v>0</v>
      </c>
      <c r="BY40" s="1400"/>
      <c r="BZ40" s="1400"/>
      <c r="CA40" s="1400"/>
      <c r="CB40" s="1400"/>
      <c r="CC40" s="1400"/>
      <c r="CD40" s="1400">
        <v>0</v>
      </c>
      <c r="CE40" s="1400">
        <v>0</v>
      </c>
      <c r="CF40" s="1400"/>
      <c r="CG40" s="1400"/>
      <c r="CH40" s="1400">
        <v>0</v>
      </c>
      <c r="CI40" s="1400"/>
      <c r="CJ40" s="1400"/>
      <c r="CK40" s="1400"/>
      <c r="CL40" s="1400">
        <v>0</v>
      </c>
      <c r="CM40" s="1400"/>
      <c r="CN40" s="1400"/>
      <c r="CO40" s="1400"/>
      <c r="CP40" s="1400"/>
      <c r="CQ40" s="1400">
        <v>0</v>
      </c>
      <c r="CR40" s="1400">
        <v>0</v>
      </c>
      <c r="CS40" s="1400"/>
      <c r="CT40" s="1400"/>
      <c r="CU40" s="1400">
        <v>0</v>
      </c>
      <c r="CV40" s="1400"/>
      <c r="CW40" s="1400"/>
      <c r="CX40" s="1400"/>
      <c r="CY40" s="1400">
        <v>0</v>
      </c>
      <c r="CZ40" s="1400"/>
      <c r="DA40" s="1400">
        <v>0</v>
      </c>
      <c r="DB40" s="1400">
        <v>0</v>
      </c>
      <c r="DC40" s="1400"/>
      <c r="DD40" s="1400"/>
      <c r="DE40" s="1400"/>
      <c r="DF40" s="1400"/>
      <c r="DG40" s="1400"/>
      <c r="DH40" s="1400">
        <v>45505500.120000005</v>
      </c>
      <c r="DI40" s="1400">
        <v>6764789</v>
      </c>
      <c r="DJ40" s="1400">
        <v>2910511</v>
      </c>
      <c r="DK40" s="1400">
        <v>3834206</v>
      </c>
      <c r="DL40" s="1400">
        <v>31995994.120000001</v>
      </c>
      <c r="DM40" s="1400"/>
      <c r="DN40" s="1400">
        <v>10284720</v>
      </c>
      <c r="DO40" s="1400"/>
      <c r="DP40" s="1400"/>
      <c r="DQ40" s="1400">
        <v>188753532.12</v>
      </c>
      <c r="DR40" s="1351"/>
      <c r="DS40" s="1351"/>
      <c r="DT40" s="1351"/>
    </row>
    <row r="41" spans="2:124" s="947" customFormat="1" ht="15.6">
      <c r="B41" s="1196">
        <v>42917</v>
      </c>
      <c r="C41" s="1400">
        <v>80896162</v>
      </c>
      <c r="D41" s="1400">
        <v>80896162</v>
      </c>
      <c r="E41" s="1400">
        <v>64202600</v>
      </c>
      <c r="F41" s="1400">
        <v>16693562</v>
      </c>
      <c r="G41" s="1400"/>
      <c r="H41" s="1400"/>
      <c r="I41" s="1400"/>
      <c r="J41" s="1400"/>
      <c r="K41" s="1400"/>
      <c r="L41" s="1400"/>
      <c r="M41" s="1400"/>
      <c r="N41" s="1400"/>
      <c r="O41" s="1400">
        <v>41375455</v>
      </c>
      <c r="P41" s="1400">
        <v>15177546</v>
      </c>
      <c r="Q41" s="1400">
        <v>1663658</v>
      </c>
      <c r="R41" s="1400">
        <v>993840</v>
      </c>
      <c r="S41" s="1400">
        <v>669818</v>
      </c>
      <c r="T41" s="1400"/>
      <c r="U41" s="1400">
        <v>13513888</v>
      </c>
      <c r="V41" s="1400">
        <v>5971575</v>
      </c>
      <c r="W41" s="1400">
        <v>7542313</v>
      </c>
      <c r="X41" s="1400"/>
      <c r="Y41" s="1400">
        <v>0</v>
      </c>
      <c r="Z41" s="1400"/>
      <c r="AA41" s="1400"/>
      <c r="AB41" s="1400"/>
      <c r="AC41" s="1400">
        <v>0</v>
      </c>
      <c r="AD41" s="1400"/>
      <c r="AE41" s="1400">
        <v>0</v>
      </c>
      <c r="AF41" s="1400"/>
      <c r="AG41" s="1400">
        <v>9087827</v>
      </c>
      <c r="AH41" s="1400">
        <v>7974419</v>
      </c>
      <c r="AI41" s="1400">
        <v>1113408</v>
      </c>
      <c r="AJ41" s="1400"/>
      <c r="AK41" s="1400">
        <v>5771855</v>
      </c>
      <c r="AL41" s="1400">
        <v>5771855</v>
      </c>
      <c r="AM41" s="1400"/>
      <c r="AN41" s="1400"/>
      <c r="AO41" s="1400">
        <v>6658499</v>
      </c>
      <c r="AP41" s="1400">
        <v>6658499</v>
      </c>
      <c r="AQ41" s="1400">
        <v>0</v>
      </c>
      <c r="AR41" s="1400"/>
      <c r="AS41" s="1400">
        <v>4679728</v>
      </c>
      <c r="AT41" s="1400">
        <v>1350982</v>
      </c>
      <c r="AU41" s="1400">
        <v>3328746</v>
      </c>
      <c r="AV41" s="1400"/>
      <c r="AW41" s="1400">
        <v>0</v>
      </c>
      <c r="AX41" s="1400"/>
      <c r="AY41" s="1400"/>
      <c r="AZ41" s="1400"/>
      <c r="BA41" s="1400"/>
      <c r="BB41" s="1400">
        <v>0</v>
      </c>
      <c r="BC41" s="1400">
        <v>0</v>
      </c>
      <c r="BD41" s="1400"/>
      <c r="BE41" s="1400">
        <v>0</v>
      </c>
      <c r="BF41" s="1400"/>
      <c r="BG41" s="1400"/>
      <c r="BH41" s="1400"/>
      <c r="BI41" s="1400"/>
      <c r="BJ41" s="1400">
        <v>0</v>
      </c>
      <c r="BK41" s="1400"/>
      <c r="BL41" s="1400">
        <v>0</v>
      </c>
      <c r="BM41" s="1400"/>
      <c r="BN41" s="1400"/>
      <c r="BO41" s="1400"/>
      <c r="BP41" s="1400"/>
      <c r="BQ41" s="1400">
        <v>0</v>
      </c>
      <c r="BR41" s="1400"/>
      <c r="BS41" s="1400">
        <v>0</v>
      </c>
      <c r="BT41" s="1400"/>
      <c r="BU41" s="1400"/>
      <c r="BV41" s="1400"/>
      <c r="BW41" s="1400"/>
      <c r="BX41" s="1400">
        <v>0</v>
      </c>
      <c r="BY41" s="1400"/>
      <c r="BZ41" s="1400"/>
      <c r="CA41" s="1400"/>
      <c r="CB41" s="1400"/>
      <c r="CC41" s="1400"/>
      <c r="CD41" s="1400">
        <v>0</v>
      </c>
      <c r="CE41" s="1400">
        <v>0</v>
      </c>
      <c r="CF41" s="1400"/>
      <c r="CG41" s="1400"/>
      <c r="CH41" s="1400">
        <v>0</v>
      </c>
      <c r="CI41" s="1400"/>
      <c r="CJ41" s="1400"/>
      <c r="CK41" s="1400"/>
      <c r="CL41" s="1400">
        <v>0</v>
      </c>
      <c r="CM41" s="1400"/>
      <c r="CN41" s="1400"/>
      <c r="CO41" s="1400"/>
      <c r="CP41" s="1400"/>
      <c r="CQ41" s="1400">
        <v>0</v>
      </c>
      <c r="CR41" s="1400">
        <v>0</v>
      </c>
      <c r="CS41" s="1400"/>
      <c r="CT41" s="1400"/>
      <c r="CU41" s="1400">
        <v>0</v>
      </c>
      <c r="CV41" s="1400"/>
      <c r="CW41" s="1400"/>
      <c r="CX41" s="1400"/>
      <c r="CY41" s="1400">
        <v>0</v>
      </c>
      <c r="CZ41" s="1400"/>
      <c r="DA41" s="1400">
        <v>0</v>
      </c>
      <c r="DB41" s="1400">
        <v>0</v>
      </c>
      <c r="DC41" s="1400"/>
      <c r="DD41" s="1400"/>
      <c r="DE41" s="1400"/>
      <c r="DF41" s="1400"/>
      <c r="DG41" s="1400"/>
      <c r="DH41" s="1400">
        <v>46604936</v>
      </c>
      <c r="DI41" s="1400">
        <v>6675370</v>
      </c>
      <c r="DJ41" s="1400">
        <v>2884840</v>
      </c>
      <c r="DK41" s="1400">
        <v>4821952</v>
      </c>
      <c r="DL41" s="1400">
        <v>32222774</v>
      </c>
      <c r="DM41" s="1400"/>
      <c r="DN41" s="1400">
        <v>8798216.6399999857</v>
      </c>
      <c r="DO41" s="1400"/>
      <c r="DP41" s="1400"/>
      <c r="DQ41" s="1400">
        <v>177674769.63999999</v>
      </c>
      <c r="DR41" s="1351"/>
      <c r="DS41" s="1351"/>
      <c r="DT41" s="1351">
        <v>0</v>
      </c>
    </row>
    <row r="42" spans="2:124">
      <c r="B42" s="1196">
        <v>42948</v>
      </c>
      <c r="C42" s="1400">
        <v>89506213</v>
      </c>
      <c r="D42" s="1400">
        <v>89506213</v>
      </c>
      <c r="E42" s="1400">
        <v>68495104</v>
      </c>
      <c r="F42" s="1400">
        <v>21011109</v>
      </c>
      <c r="G42" s="1400"/>
      <c r="H42" s="1400"/>
      <c r="I42" s="1400"/>
      <c r="J42" s="1400"/>
      <c r="K42" s="1400"/>
      <c r="L42" s="1400"/>
      <c r="M42" s="1400"/>
      <c r="N42" s="1400"/>
      <c r="O42" s="1400">
        <v>42554971</v>
      </c>
      <c r="P42" s="1400">
        <v>15589809</v>
      </c>
      <c r="Q42" s="1400">
        <v>1672236</v>
      </c>
      <c r="R42" s="1400">
        <v>1014613</v>
      </c>
      <c r="S42" s="1400">
        <v>657623</v>
      </c>
      <c r="T42" s="1400"/>
      <c r="U42" s="1400">
        <v>13917573</v>
      </c>
      <c r="V42" s="1400">
        <v>2035926</v>
      </c>
      <c r="W42" s="1400">
        <v>11881647</v>
      </c>
      <c r="X42" s="1400"/>
      <c r="Y42" s="1400">
        <v>0</v>
      </c>
      <c r="Z42" s="1400"/>
      <c r="AA42" s="1400"/>
      <c r="AB42" s="1400"/>
      <c r="AC42" s="1400">
        <v>0</v>
      </c>
      <c r="AD42" s="1400"/>
      <c r="AE42" s="1400">
        <v>0</v>
      </c>
      <c r="AF42" s="1400"/>
      <c r="AG42" s="1400">
        <v>5089723</v>
      </c>
      <c r="AH42" s="1400">
        <v>1950595</v>
      </c>
      <c r="AI42" s="1400">
        <v>3139128</v>
      </c>
      <c r="AJ42" s="1400"/>
      <c r="AK42" s="1400">
        <v>5783361</v>
      </c>
      <c r="AL42" s="1400">
        <v>5783361</v>
      </c>
      <c r="AM42" s="1400"/>
      <c r="AN42" s="1400"/>
      <c r="AO42" s="1400">
        <v>6749221</v>
      </c>
      <c r="AP42" s="1400">
        <v>6749221</v>
      </c>
      <c r="AQ42" s="1400">
        <v>0</v>
      </c>
      <c r="AR42" s="1400"/>
      <c r="AS42" s="1400">
        <v>9342857</v>
      </c>
      <c r="AT42" s="1400">
        <v>6022023</v>
      </c>
      <c r="AU42" s="1400">
        <v>3320834</v>
      </c>
      <c r="AV42" s="1400"/>
      <c r="AW42" s="1400">
        <v>0</v>
      </c>
      <c r="AX42" s="1400"/>
      <c r="AY42" s="1400"/>
      <c r="AZ42" s="1400"/>
      <c r="BA42" s="1400"/>
      <c r="BB42" s="1400">
        <v>0</v>
      </c>
      <c r="BC42" s="1400">
        <v>0</v>
      </c>
      <c r="BD42" s="1400"/>
      <c r="BE42" s="1400">
        <v>0</v>
      </c>
      <c r="BF42" s="1400"/>
      <c r="BG42" s="1400"/>
      <c r="BH42" s="1400"/>
      <c r="BI42" s="1400"/>
      <c r="BJ42" s="1400">
        <v>0</v>
      </c>
      <c r="BK42" s="1400"/>
      <c r="BL42" s="1400">
        <v>0</v>
      </c>
      <c r="BM42" s="1400"/>
      <c r="BN42" s="1400"/>
      <c r="BO42" s="1400"/>
      <c r="BP42" s="1400"/>
      <c r="BQ42" s="1400">
        <v>0</v>
      </c>
      <c r="BR42" s="1400"/>
      <c r="BS42" s="1400">
        <v>0</v>
      </c>
      <c r="BT42" s="1400"/>
      <c r="BU42" s="1400"/>
      <c r="BV42" s="1400"/>
      <c r="BW42" s="1400"/>
      <c r="BX42" s="1400">
        <v>0</v>
      </c>
      <c r="BY42" s="1400"/>
      <c r="BZ42" s="1400"/>
      <c r="CA42" s="1400"/>
      <c r="CB42" s="1400"/>
      <c r="CC42" s="1400"/>
      <c r="CD42" s="1400">
        <v>0</v>
      </c>
      <c r="CE42" s="1400">
        <v>0</v>
      </c>
      <c r="CF42" s="1400"/>
      <c r="CG42" s="1400"/>
      <c r="CH42" s="1400">
        <v>0</v>
      </c>
      <c r="CI42" s="1400"/>
      <c r="CJ42" s="1400"/>
      <c r="CK42" s="1400"/>
      <c r="CL42" s="1400">
        <v>0</v>
      </c>
      <c r="CM42" s="1400"/>
      <c r="CN42" s="1400"/>
      <c r="CO42" s="1400"/>
      <c r="CP42" s="1400"/>
      <c r="CQ42" s="1400">
        <v>0</v>
      </c>
      <c r="CR42" s="1400">
        <v>0</v>
      </c>
      <c r="CS42" s="1400"/>
      <c r="CT42" s="1400"/>
      <c r="CU42" s="1400">
        <v>0</v>
      </c>
      <c r="CV42" s="1400"/>
      <c r="CW42" s="1400"/>
      <c r="CX42" s="1400"/>
      <c r="CY42" s="1400">
        <v>0</v>
      </c>
      <c r="CZ42" s="1400"/>
      <c r="DA42" s="1400">
        <v>0</v>
      </c>
      <c r="DB42" s="1400">
        <v>0</v>
      </c>
      <c r="DC42" s="1400"/>
      <c r="DD42" s="1400"/>
      <c r="DE42" s="1400"/>
      <c r="DF42" s="1400"/>
      <c r="DG42" s="1400"/>
      <c r="DH42" s="1400">
        <v>47962485</v>
      </c>
      <c r="DI42" s="1400">
        <v>6754692</v>
      </c>
      <c r="DJ42" s="1400">
        <v>2865656</v>
      </c>
      <c r="DK42" s="1400">
        <v>5914824</v>
      </c>
      <c r="DL42" s="1400">
        <v>32427313</v>
      </c>
      <c r="DM42" s="1400"/>
      <c r="DN42" s="1400">
        <v>9397898.3100000005</v>
      </c>
      <c r="DO42" s="1400"/>
      <c r="DP42" s="1400"/>
      <c r="DQ42" s="1400">
        <v>189421567.31</v>
      </c>
      <c r="DR42" s="1351"/>
      <c r="DS42" s="1351"/>
      <c r="DT42" s="1351"/>
    </row>
    <row r="43" spans="2:124">
      <c r="B43" s="1196">
        <v>42979</v>
      </c>
      <c r="C43" s="1401">
        <v>88309171</v>
      </c>
      <c r="D43" s="1401">
        <v>88309171</v>
      </c>
      <c r="E43" s="1401">
        <v>68798614</v>
      </c>
      <c r="F43" s="1401">
        <v>19510557</v>
      </c>
      <c r="G43" s="1401"/>
      <c r="H43" s="1401"/>
      <c r="I43" s="1401"/>
      <c r="J43" s="1401"/>
      <c r="K43" s="1401"/>
      <c r="L43" s="1401"/>
      <c r="M43" s="1401"/>
      <c r="N43" s="1401"/>
      <c r="O43" s="1401">
        <v>44320304</v>
      </c>
      <c r="P43" s="1401">
        <v>16668834</v>
      </c>
      <c r="Q43" s="1401">
        <v>1610694</v>
      </c>
      <c r="R43" s="1401">
        <v>1358504</v>
      </c>
      <c r="S43" s="1401">
        <v>252190</v>
      </c>
      <c r="T43" s="1401"/>
      <c r="U43" s="1401">
        <v>15058140</v>
      </c>
      <c r="V43" s="1401">
        <v>7081209</v>
      </c>
      <c r="W43" s="1401">
        <v>7976931</v>
      </c>
      <c r="X43" s="1401"/>
      <c r="Y43" s="1401">
        <v>0</v>
      </c>
      <c r="Z43" s="1401"/>
      <c r="AA43" s="1401"/>
      <c r="AB43" s="1401"/>
      <c r="AC43" s="1401">
        <v>0</v>
      </c>
      <c r="AD43" s="1401"/>
      <c r="AE43" s="1401">
        <v>0</v>
      </c>
      <c r="AF43" s="1401"/>
      <c r="AG43" s="1401">
        <v>5602116</v>
      </c>
      <c r="AH43" s="1401">
        <v>5044684</v>
      </c>
      <c r="AI43" s="1401">
        <v>557432</v>
      </c>
      <c r="AJ43" s="1401"/>
      <c r="AK43" s="1401">
        <v>5798293</v>
      </c>
      <c r="AL43" s="1401">
        <v>5798293</v>
      </c>
      <c r="AM43" s="1401"/>
      <c r="AN43" s="1401"/>
      <c r="AO43" s="1401">
        <v>6804747</v>
      </c>
      <c r="AP43" s="1401">
        <v>6804747</v>
      </c>
      <c r="AQ43" s="1401">
        <v>0</v>
      </c>
      <c r="AR43" s="1401"/>
      <c r="AS43" s="1401">
        <v>9446314</v>
      </c>
      <c r="AT43" s="1401">
        <v>7333417</v>
      </c>
      <c r="AU43" s="1401">
        <v>2112897</v>
      </c>
      <c r="AV43" s="1401"/>
      <c r="AW43" s="1401">
        <v>0</v>
      </c>
      <c r="AX43" s="1401"/>
      <c r="AY43" s="1401"/>
      <c r="AZ43" s="1401"/>
      <c r="BA43" s="1401"/>
      <c r="BB43" s="1401">
        <v>0</v>
      </c>
      <c r="BC43" s="1401">
        <v>0</v>
      </c>
      <c r="BD43" s="1401"/>
      <c r="BE43" s="1401">
        <v>0</v>
      </c>
      <c r="BF43" s="1401"/>
      <c r="BG43" s="1401"/>
      <c r="BH43" s="1401"/>
      <c r="BI43" s="1401"/>
      <c r="BJ43" s="1401">
        <v>0</v>
      </c>
      <c r="BK43" s="1401"/>
      <c r="BL43" s="1401">
        <v>0</v>
      </c>
      <c r="BM43" s="1401"/>
      <c r="BN43" s="1401"/>
      <c r="BO43" s="1401"/>
      <c r="BP43" s="1401"/>
      <c r="BQ43" s="1401">
        <v>0</v>
      </c>
      <c r="BR43" s="1401"/>
      <c r="BS43" s="1401">
        <v>0</v>
      </c>
      <c r="BT43" s="1401"/>
      <c r="BU43" s="1401"/>
      <c r="BV43" s="1401"/>
      <c r="BW43" s="1401"/>
      <c r="BX43" s="1401">
        <v>0</v>
      </c>
      <c r="BY43" s="1401"/>
      <c r="BZ43" s="1401"/>
      <c r="CA43" s="1401"/>
      <c r="CB43" s="1401"/>
      <c r="CC43" s="1401"/>
      <c r="CD43" s="1401">
        <v>0</v>
      </c>
      <c r="CE43" s="1401">
        <v>0</v>
      </c>
      <c r="CF43" s="1401"/>
      <c r="CG43" s="1401"/>
      <c r="CH43" s="1401">
        <v>0</v>
      </c>
      <c r="CI43" s="1401"/>
      <c r="CJ43" s="1401"/>
      <c r="CK43" s="1401"/>
      <c r="CL43" s="1401">
        <v>0</v>
      </c>
      <c r="CM43" s="1401"/>
      <c r="CN43" s="1401"/>
      <c r="CO43" s="1401"/>
      <c r="CP43" s="1401"/>
      <c r="CQ43" s="1401">
        <v>0</v>
      </c>
      <c r="CR43" s="1401">
        <v>0</v>
      </c>
      <c r="CS43" s="1401"/>
      <c r="CT43" s="1401"/>
      <c r="CU43" s="1401">
        <v>0</v>
      </c>
      <c r="CV43" s="1401"/>
      <c r="CW43" s="1401"/>
      <c r="CX43" s="1401"/>
      <c r="CY43" s="1401">
        <v>0</v>
      </c>
      <c r="CZ43" s="1401"/>
      <c r="DA43" s="1401">
        <v>0</v>
      </c>
      <c r="DB43" s="1401">
        <v>0</v>
      </c>
      <c r="DC43" s="1401"/>
      <c r="DD43" s="1401"/>
      <c r="DE43" s="1401"/>
      <c r="DF43" s="1401"/>
      <c r="DG43" s="1401"/>
      <c r="DH43" s="1401">
        <v>50250917</v>
      </c>
      <c r="DI43" s="1401">
        <v>6879726</v>
      </c>
      <c r="DJ43" s="1401">
        <v>2857730</v>
      </c>
      <c r="DK43" s="1401">
        <v>6854803</v>
      </c>
      <c r="DL43" s="1401">
        <v>33658658</v>
      </c>
      <c r="DM43" s="1401"/>
      <c r="DN43" s="1401">
        <v>10513927.029999999</v>
      </c>
      <c r="DO43" s="1401"/>
      <c r="DP43" s="1401"/>
      <c r="DQ43" s="1401">
        <v>193394319.03</v>
      </c>
      <c r="DR43" s="1352"/>
      <c r="DS43" s="1352"/>
      <c r="DT43" s="1352"/>
    </row>
    <row r="44" spans="2:124">
      <c r="B44" s="1199">
        <v>43009</v>
      </c>
      <c r="C44" s="1402">
        <v>86940666</v>
      </c>
      <c r="D44" s="1402">
        <v>86940666</v>
      </c>
      <c r="E44" s="1402">
        <v>69011822</v>
      </c>
      <c r="F44" s="1402">
        <v>17928844</v>
      </c>
      <c r="G44" s="1402"/>
      <c r="H44" s="1402"/>
      <c r="I44" s="1402"/>
      <c r="J44" s="1402"/>
      <c r="K44" s="1402"/>
      <c r="L44" s="1402"/>
      <c r="M44" s="1402"/>
      <c r="N44" s="1402"/>
      <c r="O44" s="1402">
        <v>52314191</v>
      </c>
      <c r="P44" s="1402">
        <v>25856227</v>
      </c>
      <c r="Q44" s="1402">
        <v>1697153</v>
      </c>
      <c r="R44" s="1402">
        <v>1126458</v>
      </c>
      <c r="S44" s="1402">
        <v>570695</v>
      </c>
      <c r="T44" s="1402"/>
      <c r="U44" s="1402">
        <v>24159074</v>
      </c>
      <c r="V44" s="1402">
        <v>6674643</v>
      </c>
      <c r="W44" s="1402">
        <v>17484431</v>
      </c>
      <c r="X44" s="1402"/>
      <c r="Y44" s="1402">
        <v>0</v>
      </c>
      <c r="Z44" s="1402"/>
      <c r="AA44" s="1402"/>
      <c r="AB44" s="1402"/>
      <c r="AC44" s="1402">
        <v>0</v>
      </c>
      <c r="AD44" s="1402"/>
      <c r="AE44" s="1402">
        <v>0</v>
      </c>
      <c r="AF44" s="1402"/>
      <c r="AG44" s="1402">
        <v>9471214</v>
      </c>
      <c r="AH44" s="1402">
        <v>7180864</v>
      </c>
      <c r="AI44" s="1402">
        <v>2290350</v>
      </c>
      <c r="AJ44" s="1402"/>
      <c r="AK44" s="1402">
        <v>5797165</v>
      </c>
      <c r="AL44" s="1402">
        <v>5797165</v>
      </c>
      <c r="AM44" s="1402"/>
      <c r="AN44" s="1402"/>
      <c r="AO44" s="1402">
        <v>6850866</v>
      </c>
      <c r="AP44" s="1402">
        <v>6850866</v>
      </c>
      <c r="AQ44" s="1402">
        <v>0</v>
      </c>
      <c r="AR44" s="1402"/>
      <c r="AS44" s="1402">
        <v>4338719</v>
      </c>
      <c r="AT44" s="1402">
        <v>2256007</v>
      </c>
      <c r="AU44" s="1402">
        <v>2082712</v>
      </c>
      <c r="AV44" s="1402"/>
      <c r="AW44" s="1402">
        <v>0</v>
      </c>
      <c r="AX44" s="1402"/>
      <c r="AY44" s="1402"/>
      <c r="AZ44" s="1402"/>
      <c r="BA44" s="1402"/>
      <c r="BB44" s="1402">
        <v>0</v>
      </c>
      <c r="BC44" s="1402">
        <v>0</v>
      </c>
      <c r="BD44" s="1402"/>
      <c r="BE44" s="1402">
        <v>0</v>
      </c>
      <c r="BF44" s="1402"/>
      <c r="BG44" s="1402"/>
      <c r="BH44" s="1402"/>
      <c r="BI44" s="1402"/>
      <c r="BJ44" s="1402">
        <v>0</v>
      </c>
      <c r="BK44" s="1402"/>
      <c r="BL44" s="1402">
        <v>0</v>
      </c>
      <c r="BM44" s="1402"/>
      <c r="BN44" s="1402"/>
      <c r="BO44" s="1402"/>
      <c r="BP44" s="1402"/>
      <c r="BQ44" s="1402">
        <v>0</v>
      </c>
      <c r="BR44" s="1402"/>
      <c r="BS44" s="1402">
        <v>0</v>
      </c>
      <c r="BT44" s="1402"/>
      <c r="BU44" s="1402"/>
      <c r="BV44" s="1402"/>
      <c r="BW44" s="1402"/>
      <c r="BX44" s="1402">
        <v>0</v>
      </c>
      <c r="BY44" s="1402"/>
      <c r="BZ44" s="1402"/>
      <c r="CA44" s="1402"/>
      <c r="CB44" s="1402"/>
      <c r="CC44" s="1402"/>
      <c r="CD44" s="1402">
        <v>0</v>
      </c>
      <c r="CE44" s="1402">
        <v>0</v>
      </c>
      <c r="CF44" s="1402"/>
      <c r="CG44" s="1402"/>
      <c r="CH44" s="1402">
        <v>0</v>
      </c>
      <c r="CI44" s="1402"/>
      <c r="CJ44" s="1402"/>
      <c r="CK44" s="1402"/>
      <c r="CL44" s="1402">
        <v>0</v>
      </c>
      <c r="CM44" s="1402"/>
      <c r="CN44" s="1402"/>
      <c r="CO44" s="1402"/>
      <c r="CP44" s="1402"/>
      <c r="CQ44" s="1402">
        <v>0</v>
      </c>
      <c r="CR44" s="1402">
        <v>0</v>
      </c>
      <c r="CS44" s="1402"/>
      <c r="CT44" s="1402"/>
      <c r="CU44" s="1402">
        <v>0</v>
      </c>
      <c r="CV44" s="1402"/>
      <c r="CW44" s="1402"/>
      <c r="CX44" s="1402"/>
      <c r="CY44" s="1402">
        <v>0</v>
      </c>
      <c r="CZ44" s="1402"/>
      <c r="DA44" s="1402">
        <v>0</v>
      </c>
      <c r="DB44" s="1402">
        <v>0</v>
      </c>
      <c r="DC44" s="1402"/>
      <c r="DD44" s="1402"/>
      <c r="DE44" s="1402"/>
      <c r="DF44" s="1402"/>
      <c r="DG44" s="1402"/>
      <c r="DH44" s="1402">
        <v>53419145</v>
      </c>
      <c r="DI44" s="1402">
        <v>6758261</v>
      </c>
      <c r="DJ44" s="1402">
        <v>2835460</v>
      </c>
      <c r="DK44" s="1402">
        <v>8098470</v>
      </c>
      <c r="DL44" s="1402">
        <v>35726954</v>
      </c>
      <c r="DM44" s="1402"/>
      <c r="DN44" s="1402">
        <v>10636894.74</v>
      </c>
      <c r="DO44" s="1402"/>
      <c r="DP44" s="1402"/>
      <c r="DQ44" s="1402">
        <v>203310896.74000001</v>
      </c>
      <c r="DR44" s="1353"/>
      <c r="DS44" s="1353"/>
      <c r="DT44" s="1353"/>
    </row>
    <row r="45" spans="2:124" s="1354" customFormat="1">
      <c r="B45" s="1355">
        <v>43040</v>
      </c>
      <c r="C45" s="1405">
        <v>97477577</v>
      </c>
      <c r="D45" s="1405">
        <v>97477577</v>
      </c>
      <c r="E45" s="1405">
        <v>73304162</v>
      </c>
      <c r="F45" s="1405">
        <v>24173415</v>
      </c>
      <c r="G45" s="1405"/>
      <c r="H45" s="1405"/>
      <c r="I45" s="1405"/>
      <c r="J45" s="1405"/>
      <c r="K45" s="1405"/>
      <c r="L45" s="1405"/>
      <c r="M45" s="1405"/>
      <c r="N45" s="1405"/>
      <c r="O45" s="1405">
        <v>52341375</v>
      </c>
      <c r="P45" s="1405">
        <v>24863850</v>
      </c>
      <c r="Q45" s="1405">
        <v>1186347</v>
      </c>
      <c r="R45" s="1405">
        <v>711023</v>
      </c>
      <c r="S45" s="1405">
        <v>475324</v>
      </c>
      <c r="T45" s="1405"/>
      <c r="U45" s="1405">
        <v>23677503</v>
      </c>
      <c r="V45" s="1405">
        <v>4215048</v>
      </c>
      <c r="W45" s="1405">
        <v>19462455</v>
      </c>
      <c r="X45" s="1405"/>
      <c r="Y45" s="1405">
        <v>0</v>
      </c>
      <c r="Z45" s="1405"/>
      <c r="AA45" s="1405"/>
      <c r="AB45" s="1405"/>
      <c r="AC45" s="1405">
        <v>0</v>
      </c>
      <c r="AD45" s="1405"/>
      <c r="AE45" s="1405">
        <v>0</v>
      </c>
      <c r="AF45" s="1405"/>
      <c r="AG45" s="1405">
        <v>11883467</v>
      </c>
      <c r="AH45" s="1405">
        <v>10366779</v>
      </c>
      <c r="AI45" s="1405">
        <v>1516688</v>
      </c>
      <c r="AJ45" s="1405"/>
      <c r="AK45" s="1405">
        <v>5795536</v>
      </c>
      <c r="AL45" s="1405">
        <v>5795536</v>
      </c>
      <c r="AM45" s="1405"/>
      <c r="AN45" s="1405"/>
      <c r="AO45" s="1405">
        <v>5386079</v>
      </c>
      <c r="AP45" s="1405">
        <v>5386079</v>
      </c>
      <c r="AQ45" s="1405">
        <v>0</v>
      </c>
      <c r="AR45" s="1405"/>
      <c r="AS45" s="1405">
        <v>4412443</v>
      </c>
      <c r="AT45" s="1405">
        <v>911424</v>
      </c>
      <c r="AU45" s="1405">
        <v>3501019</v>
      </c>
      <c r="AV45" s="1405"/>
      <c r="AW45" s="1405">
        <v>0</v>
      </c>
      <c r="AX45" s="1405"/>
      <c r="AY45" s="1405"/>
      <c r="AZ45" s="1405"/>
      <c r="BA45" s="1405"/>
      <c r="BB45" s="1405">
        <v>0</v>
      </c>
      <c r="BC45" s="1405">
        <v>0</v>
      </c>
      <c r="BD45" s="1405"/>
      <c r="BE45" s="1405">
        <v>0</v>
      </c>
      <c r="BF45" s="1405"/>
      <c r="BG45" s="1405"/>
      <c r="BH45" s="1405"/>
      <c r="BI45" s="1405"/>
      <c r="BJ45" s="1405">
        <v>0</v>
      </c>
      <c r="BK45" s="1405"/>
      <c r="BL45" s="1405">
        <v>0</v>
      </c>
      <c r="BM45" s="1405"/>
      <c r="BN45" s="1405"/>
      <c r="BO45" s="1405"/>
      <c r="BP45" s="1405"/>
      <c r="BQ45" s="1405">
        <v>0</v>
      </c>
      <c r="BR45" s="1405"/>
      <c r="BS45" s="1405">
        <v>0</v>
      </c>
      <c r="BT45" s="1405"/>
      <c r="BU45" s="1405"/>
      <c r="BV45" s="1405"/>
      <c r="BW45" s="1405"/>
      <c r="BX45" s="1405">
        <v>0</v>
      </c>
      <c r="BY45" s="1405"/>
      <c r="BZ45" s="1405"/>
      <c r="CA45" s="1405"/>
      <c r="CB45" s="1405"/>
      <c r="CC45" s="1405"/>
      <c r="CD45" s="1405">
        <v>0</v>
      </c>
      <c r="CE45" s="1405">
        <v>0</v>
      </c>
      <c r="CF45" s="1405"/>
      <c r="CG45" s="1405"/>
      <c r="CH45" s="1405">
        <v>0</v>
      </c>
      <c r="CI45" s="1405"/>
      <c r="CJ45" s="1405"/>
      <c r="CK45" s="1405"/>
      <c r="CL45" s="1405">
        <v>0</v>
      </c>
      <c r="CM45" s="1405"/>
      <c r="CN45" s="1405"/>
      <c r="CO45" s="1405"/>
      <c r="CP45" s="1405"/>
      <c r="CQ45" s="1405">
        <v>0</v>
      </c>
      <c r="CR45" s="1405">
        <v>0</v>
      </c>
      <c r="CS45" s="1405"/>
      <c r="CT45" s="1405"/>
      <c r="CU45" s="1405">
        <v>0</v>
      </c>
      <c r="CV45" s="1405"/>
      <c r="CW45" s="1405"/>
      <c r="CX45" s="1405"/>
      <c r="CY45" s="1405">
        <v>0</v>
      </c>
      <c r="CZ45" s="1405"/>
      <c r="DA45" s="1405">
        <v>0</v>
      </c>
      <c r="DB45" s="1405">
        <v>0</v>
      </c>
      <c r="DC45" s="1405"/>
      <c r="DD45" s="1405"/>
      <c r="DE45" s="1405"/>
      <c r="DF45" s="1405"/>
      <c r="DG45" s="1405"/>
      <c r="DH45" s="1405">
        <v>53042917</v>
      </c>
      <c r="DI45" s="1405">
        <v>6839561</v>
      </c>
      <c r="DJ45" s="1405">
        <v>2819147</v>
      </c>
      <c r="DK45" s="1405">
        <v>9369164</v>
      </c>
      <c r="DL45" s="1405">
        <v>34015045</v>
      </c>
      <c r="DM45" s="1405"/>
      <c r="DN45" s="1405">
        <v>10957352.15</v>
      </c>
      <c r="DO45" s="1405"/>
      <c r="DP45" s="1405"/>
      <c r="DQ45" s="1405">
        <v>213819221.15000001</v>
      </c>
      <c r="DR45" s="1359"/>
      <c r="DS45" s="1359"/>
      <c r="DT45" s="1359"/>
    </row>
    <row r="46" spans="2:124" s="1346" customFormat="1">
      <c r="B46" s="1347">
        <v>43070</v>
      </c>
      <c r="C46" s="1397">
        <v>110028286</v>
      </c>
      <c r="D46" s="1397">
        <v>110028286</v>
      </c>
      <c r="E46" s="1397">
        <v>77940481</v>
      </c>
      <c r="F46" s="1397">
        <v>32087805</v>
      </c>
      <c r="G46" s="1397"/>
      <c r="H46" s="1397"/>
      <c r="I46" s="1397"/>
      <c r="J46" s="1397"/>
      <c r="K46" s="1397"/>
      <c r="L46" s="1397"/>
      <c r="M46" s="1397"/>
      <c r="N46" s="1397"/>
      <c r="O46" s="1397">
        <v>49500604</v>
      </c>
      <c r="P46" s="1397">
        <v>22673501</v>
      </c>
      <c r="Q46" s="1397">
        <v>1454568</v>
      </c>
      <c r="R46" s="1397">
        <v>1315113</v>
      </c>
      <c r="S46" s="1397">
        <v>139455</v>
      </c>
      <c r="T46" s="1397"/>
      <c r="U46" s="1397">
        <v>21218933</v>
      </c>
      <c r="V46" s="1397">
        <v>6356934</v>
      </c>
      <c r="W46" s="1397">
        <v>14861999</v>
      </c>
      <c r="X46" s="1397"/>
      <c r="Y46" s="1397">
        <v>0</v>
      </c>
      <c r="Z46" s="1397"/>
      <c r="AA46" s="1397"/>
      <c r="AB46" s="1397"/>
      <c r="AC46" s="1397">
        <v>0</v>
      </c>
      <c r="AD46" s="1397"/>
      <c r="AE46" s="1397">
        <v>0</v>
      </c>
      <c r="AF46" s="1397"/>
      <c r="AG46" s="1397">
        <v>12184585</v>
      </c>
      <c r="AH46" s="1397">
        <v>9862823</v>
      </c>
      <c r="AI46" s="1397">
        <v>2321762</v>
      </c>
      <c r="AJ46" s="1397"/>
      <c r="AK46" s="1397">
        <v>5989693</v>
      </c>
      <c r="AL46" s="1397">
        <v>5989693</v>
      </c>
      <c r="AM46" s="1397"/>
      <c r="AN46" s="1397"/>
      <c r="AO46" s="1397">
        <v>4819465</v>
      </c>
      <c r="AP46" s="1397">
        <v>4272090</v>
      </c>
      <c r="AQ46" s="1397">
        <v>547375</v>
      </c>
      <c r="AR46" s="1397"/>
      <c r="AS46" s="1397">
        <v>3833360</v>
      </c>
      <c r="AT46" s="1397">
        <v>1489939</v>
      </c>
      <c r="AU46" s="1397">
        <v>2343421</v>
      </c>
      <c r="AV46" s="1397"/>
      <c r="AW46" s="1397">
        <v>0</v>
      </c>
      <c r="AX46" s="1397"/>
      <c r="AY46" s="1397"/>
      <c r="AZ46" s="1397"/>
      <c r="BA46" s="1397"/>
      <c r="BB46" s="1397">
        <v>0</v>
      </c>
      <c r="BC46" s="1397">
        <v>0</v>
      </c>
      <c r="BD46" s="1397"/>
      <c r="BE46" s="1397">
        <v>0</v>
      </c>
      <c r="BF46" s="1397"/>
      <c r="BG46" s="1397"/>
      <c r="BH46" s="1397"/>
      <c r="BI46" s="1397"/>
      <c r="BJ46" s="1397">
        <v>0</v>
      </c>
      <c r="BK46" s="1397"/>
      <c r="BL46" s="1397">
        <v>0</v>
      </c>
      <c r="BM46" s="1397"/>
      <c r="BN46" s="1397"/>
      <c r="BO46" s="1397"/>
      <c r="BP46" s="1397"/>
      <c r="BQ46" s="1397">
        <v>0</v>
      </c>
      <c r="BR46" s="1397"/>
      <c r="BS46" s="1397">
        <v>0</v>
      </c>
      <c r="BT46" s="1397"/>
      <c r="BU46" s="1397"/>
      <c r="BV46" s="1397"/>
      <c r="BW46" s="1397"/>
      <c r="BX46" s="1397">
        <v>0</v>
      </c>
      <c r="BY46" s="1397"/>
      <c r="BZ46" s="1397"/>
      <c r="CA46" s="1397"/>
      <c r="CB46" s="1397"/>
      <c r="CC46" s="1397"/>
      <c r="CD46" s="1397">
        <v>0</v>
      </c>
      <c r="CE46" s="1397">
        <v>0</v>
      </c>
      <c r="CF46" s="1397"/>
      <c r="CG46" s="1397"/>
      <c r="CH46" s="1397">
        <v>0</v>
      </c>
      <c r="CI46" s="1397"/>
      <c r="CJ46" s="1397"/>
      <c r="CK46" s="1397"/>
      <c r="CL46" s="1397">
        <v>0</v>
      </c>
      <c r="CM46" s="1397"/>
      <c r="CN46" s="1397"/>
      <c r="CO46" s="1397"/>
      <c r="CP46" s="1397"/>
      <c r="CQ46" s="1397">
        <v>0</v>
      </c>
      <c r="CR46" s="1397">
        <v>0</v>
      </c>
      <c r="CS46" s="1397"/>
      <c r="CT46" s="1397"/>
      <c r="CU46" s="1397">
        <v>0</v>
      </c>
      <c r="CV46" s="1397"/>
      <c r="CW46" s="1397"/>
      <c r="CX46" s="1397"/>
      <c r="CY46" s="1397">
        <v>0</v>
      </c>
      <c r="CZ46" s="1397"/>
      <c r="DA46" s="1397">
        <v>0</v>
      </c>
      <c r="DB46" s="1397">
        <v>0</v>
      </c>
      <c r="DC46" s="1397"/>
      <c r="DD46" s="1397"/>
      <c r="DE46" s="1397"/>
      <c r="DF46" s="1397"/>
      <c r="DG46" s="1397"/>
      <c r="DH46" s="1397">
        <v>54449964.57</v>
      </c>
      <c r="DI46" s="1397">
        <v>6918830</v>
      </c>
      <c r="DJ46" s="1397">
        <v>2820797</v>
      </c>
      <c r="DK46" s="1397">
        <v>11352959</v>
      </c>
      <c r="DL46" s="1397">
        <v>33357378.57</v>
      </c>
      <c r="DM46" s="1397"/>
      <c r="DN46" s="1397">
        <v>12728165</v>
      </c>
      <c r="DO46" s="1397"/>
      <c r="DP46" s="1397"/>
      <c r="DQ46" s="1397">
        <v>226707019.56999999</v>
      </c>
      <c r="DR46" s="1348"/>
      <c r="DS46" s="1348"/>
      <c r="DT46" s="1348"/>
    </row>
    <row r="47" spans="2:124" s="1354" customFormat="1">
      <c r="C47" s="1405"/>
      <c r="D47" s="1405"/>
      <c r="E47" s="1405"/>
      <c r="F47" s="1405"/>
      <c r="G47" s="1405"/>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1405"/>
      <c r="DN47" s="1405"/>
      <c r="DO47" s="1405"/>
      <c r="DP47" s="1405"/>
      <c r="DQ47" s="1405"/>
      <c r="DR47" s="1359"/>
      <c r="DS47" s="1359"/>
      <c r="DT47" s="1359"/>
    </row>
    <row r="48" spans="2:124" s="1354" customFormat="1">
      <c r="C48" s="1405"/>
      <c r="D48" s="1405"/>
      <c r="E48" s="1405"/>
      <c r="F48" s="1405"/>
      <c r="G48" s="1405"/>
      <c r="H48" s="1405"/>
      <c r="I48" s="1405"/>
      <c r="J48" s="1405"/>
      <c r="K48" s="1405"/>
      <c r="L48" s="1405"/>
      <c r="M48" s="1405"/>
      <c r="N48" s="1405"/>
      <c r="O48" s="1405"/>
      <c r="P48" s="1405"/>
      <c r="Q48" s="1405"/>
      <c r="R48" s="1405"/>
      <c r="S48" s="1405"/>
      <c r="T48" s="1405"/>
      <c r="U48" s="1405"/>
      <c r="V48" s="1405"/>
      <c r="W48" s="1405"/>
      <c r="X48" s="1405"/>
      <c r="Y48" s="1405"/>
      <c r="Z48" s="1405"/>
      <c r="AA48" s="1405"/>
      <c r="AB48" s="1405"/>
      <c r="AC48" s="1405"/>
      <c r="AD48" s="1405"/>
      <c r="AE48" s="1405"/>
      <c r="AF48" s="1405"/>
      <c r="AG48" s="1405"/>
      <c r="AH48" s="1405"/>
      <c r="AI48" s="1405"/>
      <c r="AJ48" s="1405"/>
      <c r="AK48" s="1405"/>
      <c r="AL48" s="1405"/>
      <c r="AM48" s="1405"/>
      <c r="AN48" s="1405"/>
      <c r="AO48" s="1405"/>
      <c r="AP48" s="1405"/>
      <c r="AQ48" s="1405"/>
      <c r="AR48" s="1405"/>
      <c r="AS48" s="1405"/>
      <c r="AT48" s="1405"/>
      <c r="AU48" s="1405"/>
      <c r="AV48" s="1405"/>
      <c r="AW48" s="1405"/>
      <c r="AX48" s="1405"/>
      <c r="AY48" s="1405"/>
      <c r="AZ48" s="1405"/>
      <c r="BA48" s="1405"/>
      <c r="BB48" s="1405"/>
      <c r="BC48" s="1405"/>
      <c r="BD48" s="1405"/>
      <c r="BE48" s="1405"/>
      <c r="BF48" s="1405"/>
      <c r="BG48" s="1405"/>
      <c r="BH48" s="1405"/>
      <c r="BI48" s="1405"/>
      <c r="BJ48" s="1405"/>
      <c r="BK48" s="1405"/>
      <c r="BL48" s="1405"/>
      <c r="BM48" s="1405"/>
      <c r="BN48" s="1405"/>
      <c r="BO48" s="1405"/>
      <c r="BP48" s="1405"/>
      <c r="BQ48" s="1405"/>
      <c r="BR48" s="1405"/>
      <c r="BS48" s="1405"/>
      <c r="BT48" s="1405"/>
      <c r="BU48" s="1405"/>
      <c r="BV48" s="1405"/>
      <c r="BW48" s="1405"/>
      <c r="BX48" s="1405"/>
      <c r="BY48" s="1405"/>
      <c r="BZ48" s="1405"/>
      <c r="CA48" s="1405"/>
      <c r="CB48" s="1405"/>
      <c r="CC48" s="1405"/>
      <c r="CD48" s="1405"/>
      <c r="CE48" s="1405"/>
      <c r="CF48" s="1405"/>
      <c r="CG48" s="1405"/>
      <c r="CH48" s="1405"/>
      <c r="CI48" s="1405"/>
      <c r="CJ48" s="1405"/>
      <c r="CK48" s="1405"/>
      <c r="CL48" s="1405"/>
      <c r="CM48" s="1405"/>
      <c r="CN48" s="1405"/>
      <c r="CO48" s="1405"/>
      <c r="CP48" s="1405"/>
      <c r="CQ48" s="1405"/>
      <c r="CR48" s="1405"/>
      <c r="CS48" s="1405"/>
      <c r="CT48" s="1405"/>
      <c r="CU48" s="1405"/>
      <c r="CV48" s="1405"/>
      <c r="CW48" s="1405"/>
      <c r="CX48" s="1405"/>
      <c r="CY48" s="1405"/>
      <c r="CZ48" s="1405"/>
      <c r="DA48" s="1405"/>
      <c r="DB48" s="1405"/>
      <c r="DC48" s="1405"/>
      <c r="DD48" s="1405"/>
      <c r="DE48" s="1405"/>
      <c r="DF48" s="1405"/>
      <c r="DG48" s="1405"/>
      <c r="DH48" s="1405"/>
      <c r="DI48" s="1405"/>
      <c r="DJ48" s="1405"/>
      <c r="DK48" s="1405"/>
      <c r="DL48" s="1405"/>
      <c r="DM48" s="1405"/>
      <c r="DN48" s="1405"/>
      <c r="DO48" s="1405"/>
      <c r="DP48" s="1405"/>
      <c r="DQ48" s="1405"/>
      <c r="DR48" s="1359"/>
      <c r="DS48" s="1359"/>
      <c r="DT48" s="1359"/>
    </row>
    <row r="49" spans="2:124" s="1354" customFormat="1">
      <c r="B49" s="1347">
        <v>43101</v>
      </c>
      <c r="C49" s="1405">
        <v>94159842</v>
      </c>
      <c r="D49" s="1405">
        <v>94159842</v>
      </c>
      <c r="E49" s="1405">
        <v>72261790</v>
      </c>
      <c r="F49" s="1405">
        <v>21898052</v>
      </c>
      <c r="G49" s="1405"/>
      <c r="H49" s="1405"/>
      <c r="I49" s="1405"/>
      <c r="J49" s="1405"/>
      <c r="K49" s="1405"/>
      <c r="L49" s="1405"/>
      <c r="M49" s="1405"/>
      <c r="N49" s="1405"/>
      <c r="O49" s="1405">
        <v>48317822</v>
      </c>
      <c r="P49" s="1405">
        <v>22915699</v>
      </c>
      <c r="Q49" s="1405">
        <v>1571024</v>
      </c>
      <c r="R49" s="1405">
        <v>1044293</v>
      </c>
      <c r="S49" s="1405">
        <v>526731</v>
      </c>
      <c r="T49" s="1405"/>
      <c r="U49" s="1405">
        <v>21344675</v>
      </c>
      <c r="V49" s="1405">
        <v>6479299</v>
      </c>
      <c r="W49" s="1405">
        <v>14865376</v>
      </c>
      <c r="X49" s="1405"/>
      <c r="Y49" s="1405">
        <v>0</v>
      </c>
      <c r="Z49" s="1405"/>
      <c r="AA49" s="1405"/>
      <c r="AB49" s="1405"/>
      <c r="AC49" s="1405">
        <v>0</v>
      </c>
      <c r="AD49" s="1405"/>
      <c r="AE49" s="1405">
        <v>0</v>
      </c>
      <c r="AF49" s="1405"/>
      <c r="AG49" s="1405">
        <v>10167844</v>
      </c>
      <c r="AH49" s="1405">
        <v>8746945</v>
      </c>
      <c r="AI49" s="1405">
        <v>1420899</v>
      </c>
      <c r="AJ49" s="1405"/>
      <c r="AK49" s="1405">
        <v>5949059</v>
      </c>
      <c r="AL49" s="1405">
        <v>5949059</v>
      </c>
      <c r="AM49" s="1405"/>
      <c r="AN49" s="1405"/>
      <c r="AO49" s="1405">
        <v>4823860</v>
      </c>
      <c r="AP49" s="1405">
        <v>4770618</v>
      </c>
      <c r="AQ49" s="1405">
        <v>53242</v>
      </c>
      <c r="AR49" s="1405"/>
      <c r="AS49" s="1405">
        <v>4461360</v>
      </c>
      <c r="AT49" s="1405">
        <v>1503369</v>
      </c>
      <c r="AU49" s="1405">
        <v>2957991</v>
      </c>
      <c r="AV49" s="1405"/>
      <c r="AW49" s="1405">
        <v>0</v>
      </c>
      <c r="AX49" s="1405"/>
      <c r="AY49" s="1405"/>
      <c r="AZ49" s="1405"/>
      <c r="BA49" s="1405"/>
      <c r="BB49" s="1405">
        <v>0</v>
      </c>
      <c r="BC49" s="1405">
        <v>0</v>
      </c>
      <c r="BD49" s="1405"/>
      <c r="BE49" s="1405">
        <v>0</v>
      </c>
      <c r="BF49" s="1405"/>
      <c r="BG49" s="1405"/>
      <c r="BH49" s="1405"/>
      <c r="BI49" s="1405"/>
      <c r="BJ49" s="1405">
        <v>0</v>
      </c>
      <c r="BK49" s="1405"/>
      <c r="BL49" s="1405">
        <v>0</v>
      </c>
      <c r="BM49" s="1405"/>
      <c r="BN49" s="1405"/>
      <c r="BO49" s="1405"/>
      <c r="BP49" s="1405"/>
      <c r="BQ49" s="1405">
        <v>0</v>
      </c>
      <c r="BR49" s="1405"/>
      <c r="BS49" s="1405">
        <v>0</v>
      </c>
      <c r="BT49" s="1405"/>
      <c r="BU49" s="1405"/>
      <c r="BV49" s="1405"/>
      <c r="BW49" s="1405"/>
      <c r="BX49" s="1405">
        <v>0</v>
      </c>
      <c r="BY49" s="1405"/>
      <c r="BZ49" s="1405"/>
      <c r="CA49" s="1405"/>
      <c r="CB49" s="1405"/>
      <c r="CC49" s="1405"/>
      <c r="CD49" s="1405">
        <v>0</v>
      </c>
      <c r="CE49" s="1405">
        <v>0</v>
      </c>
      <c r="CF49" s="1405"/>
      <c r="CG49" s="1405"/>
      <c r="CH49" s="1405">
        <v>0</v>
      </c>
      <c r="CI49" s="1405"/>
      <c r="CJ49" s="1405"/>
      <c r="CK49" s="1405"/>
      <c r="CL49" s="1405">
        <v>0</v>
      </c>
      <c r="CM49" s="1405"/>
      <c r="CN49" s="1405"/>
      <c r="CO49" s="1405"/>
      <c r="CP49" s="1405"/>
      <c r="CQ49" s="1405">
        <v>0</v>
      </c>
      <c r="CR49" s="1405">
        <v>0</v>
      </c>
      <c r="CS49" s="1405"/>
      <c r="CT49" s="1405"/>
      <c r="CU49" s="1405">
        <v>0</v>
      </c>
      <c r="CV49" s="1405"/>
      <c r="CW49" s="1405"/>
      <c r="CX49" s="1405"/>
      <c r="CY49" s="1405">
        <v>0</v>
      </c>
      <c r="CZ49" s="1405"/>
      <c r="DA49" s="1405">
        <v>0</v>
      </c>
      <c r="DB49" s="1405">
        <v>0</v>
      </c>
      <c r="DC49" s="1405"/>
      <c r="DD49" s="1405"/>
      <c r="DE49" s="1405"/>
      <c r="DF49" s="1405"/>
      <c r="DG49" s="1405"/>
      <c r="DH49" s="1405">
        <v>51379435</v>
      </c>
      <c r="DI49" s="1405">
        <v>8090978</v>
      </c>
      <c r="DJ49" s="1405">
        <v>5468095</v>
      </c>
      <c r="DK49" s="1405">
        <v>1262958</v>
      </c>
      <c r="DL49" s="1405">
        <v>36557404</v>
      </c>
      <c r="DM49" s="1405"/>
      <c r="DN49" s="1405">
        <v>11516495.610000014</v>
      </c>
      <c r="DO49" s="1405"/>
      <c r="DP49" s="1405"/>
      <c r="DQ49" s="1405">
        <v>205373594.61000001</v>
      </c>
      <c r="DR49" s="1359"/>
      <c r="DS49" s="1359"/>
      <c r="DT49" s="1359"/>
    </row>
    <row r="50" spans="2:124" s="1354" customFormat="1">
      <c r="B50" s="1347">
        <v>43132</v>
      </c>
      <c r="C50" s="1405">
        <v>101419610</v>
      </c>
      <c r="D50" s="1405">
        <v>101419610</v>
      </c>
      <c r="E50" s="1405">
        <v>77228117</v>
      </c>
      <c r="F50" s="1405">
        <v>24191493</v>
      </c>
      <c r="G50" s="1405"/>
      <c r="H50" s="1405"/>
      <c r="I50" s="1405"/>
      <c r="J50" s="1405"/>
      <c r="K50" s="1405"/>
      <c r="L50" s="1405"/>
      <c r="M50" s="1405"/>
      <c r="N50" s="1405"/>
      <c r="O50" s="1405">
        <v>52663419</v>
      </c>
      <c r="P50" s="1405">
        <v>24953608</v>
      </c>
      <c r="Q50" s="1405">
        <v>2743444</v>
      </c>
      <c r="R50" s="1405">
        <v>1191061</v>
      </c>
      <c r="S50" s="1405">
        <v>1552383</v>
      </c>
      <c r="T50" s="1405"/>
      <c r="U50" s="1405">
        <v>22210164</v>
      </c>
      <c r="V50" s="1405">
        <v>6949589</v>
      </c>
      <c r="W50" s="1405">
        <v>15260575</v>
      </c>
      <c r="X50" s="1405"/>
      <c r="Y50" s="1405">
        <v>0</v>
      </c>
      <c r="Z50" s="1405"/>
      <c r="AA50" s="1405"/>
      <c r="AB50" s="1405"/>
      <c r="AC50" s="1405">
        <v>0</v>
      </c>
      <c r="AD50" s="1405"/>
      <c r="AE50" s="1405">
        <v>0</v>
      </c>
      <c r="AF50" s="1405"/>
      <c r="AG50" s="1405">
        <v>10690137</v>
      </c>
      <c r="AH50" s="1405">
        <v>7696953</v>
      </c>
      <c r="AI50" s="1405">
        <v>2993184</v>
      </c>
      <c r="AJ50" s="1405"/>
      <c r="AK50" s="1405">
        <v>5829055</v>
      </c>
      <c r="AL50" s="1405">
        <v>5717199</v>
      </c>
      <c r="AM50" s="1405">
        <v>111856</v>
      </c>
      <c r="AN50" s="1405"/>
      <c r="AO50" s="1405">
        <v>5907690</v>
      </c>
      <c r="AP50" s="1405">
        <v>4233145</v>
      </c>
      <c r="AQ50" s="1405">
        <v>1674545</v>
      </c>
      <c r="AR50" s="1405"/>
      <c r="AS50" s="1405">
        <v>5282929</v>
      </c>
      <c r="AT50" s="1405">
        <v>1633272</v>
      </c>
      <c r="AU50" s="1405">
        <v>3649657</v>
      </c>
      <c r="AV50" s="1405"/>
      <c r="AW50" s="1405">
        <v>0</v>
      </c>
      <c r="AX50" s="1405"/>
      <c r="AY50" s="1405"/>
      <c r="AZ50" s="1405"/>
      <c r="BA50" s="1405"/>
      <c r="BB50" s="1405">
        <v>0</v>
      </c>
      <c r="BC50" s="1405">
        <v>0</v>
      </c>
      <c r="BD50" s="1405"/>
      <c r="BE50" s="1405">
        <v>0</v>
      </c>
      <c r="BF50" s="1405"/>
      <c r="BG50" s="1405"/>
      <c r="BH50" s="1405"/>
      <c r="BI50" s="1405"/>
      <c r="BJ50" s="1405">
        <v>0</v>
      </c>
      <c r="BK50" s="1405"/>
      <c r="BL50" s="1405">
        <v>0</v>
      </c>
      <c r="BM50" s="1405"/>
      <c r="BN50" s="1405"/>
      <c r="BO50" s="1405"/>
      <c r="BP50" s="1405"/>
      <c r="BQ50" s="1405">
        <v>0</v>
      </c>
      <c r="BR50" s="1405"/>
      <c r="BS50" s="1405">
        <v>0</v>
      </c>
      <c r="BT50" s="1405"/>
      <c r="BU50" s="1405"/>
      <c r="BV50" s="1405"/>
      <c r="BW50" s="1405"/>
      <c r="BX50" s="1405">
        <v>0</v>
      </c>
      <c r="BY50" s="1405"/>
      <c r="BZ50" s="1405"/>
      <c r="CA50" s="1405"/>
      <c r="CB50" s="1405"/>
      <c r="CC50" s="1405"/>
      <c r="CD50" s="1405">
        <v>0</v>
      </c>
      <c r="CE50" s="1405">
        <v>0</v>
      </c>
      <c r="CF50" s="1405"/>
      <c r="CG50" s="1405"/>
      <c r="CH50" s="1405">
        <v>0</v>
      </c>
      <c r="CI50" s="1405"/>
      <c r="CJ50" s="1405"/>
      <c r="CK50" s="1405"/>
      <c r="CL50" s="1405">
        <v>0</v>
      </c>
      <c r="CM50" s="1405"/>
      <c r="CN50" s="1405"/>
      <c r="CO50" s="1405"/>
      <c r="CP50" s="1405"/>
      <c r="CQ50" s="1405">
        <v>0</v>
      </c>
      <c r="CR50" s="1405">
        <v>0</v>
      </c>
      <c r="CS50" s="1405"/>
      <c r="CT50" s="1405"/>
      <c r="CU50" s="1405">
        <v>0</v>
      </c>
      <c r="CV50" s="1405"/>
      <c r="CW50" s="1405"/>
      <c r="CX50" s="1405"/>
      <c r="CY50" s="1405">
        <v>0</v>
      </c>
      <c r="CZ50" s="1405"/>
      <c r="DA50" s="1405">
        <v>0</v>
      </c>
      <c r="DB50" s="1405">
        <v>0</v>
      </c>
      <c r="DC50" s="1405"/>
      <c r="DD50" s="1405"/>
      <c r="DE50" s="1405"/>
      <c r="DF50" s="1405"/>
      <c r="DG50" s="1405"/>
      <c r="DH50" s="1405">
        <v>52267461</v>
      </c>
      <c r="DI50" s="1405">
        <v>7453639</v>
      </c>
      <c r="DJ50" s="1405">
        <v>6221399</v>
      </c>
      <c r="DK50" s="1405">
        <v>2138147</v>
      </c>
      <c r="DL50" s="1405">
        <v>36454276</v>
      </c>
      <c r="DM50" s="1405"/>
      <c r="DN50" s="1405">
        <v>11794863.919999987</v>
      </c>
      <c r="DO50" s="1405"/>
      <c r="DP50" s="1405"/>
      <c r="DQ50" s="1405">
        <v>218145353.91999999</v>
      </c>
      <c r="DR50" s="1359"/>
      <c r="DS50" s="1359"/>
      <c r="DT50" s="1359"/>
    </row>
    <row r="51" spans="2:124" s="1354" customFormat="1">
      <c r="B51" s="1347">
        <v>43160</v>
      </c>
      <c r="C51" s="1405">
        <v>103537422</v>
      </c>
      <c r="D51" s="1405">
        <v>103537422</v>
      </c>
      <c r="E51" s="1405">
        <v>76002643</v>
      </c>
      <c r="F51" s="1405">
        <v>27534779</v>
      </c>
      <c r="G51" s="1405"/>
      <c r="H51" s="1405"/>
      <c r="I51" s="1405"/>
      <c r="J51" s="1405"/>
      <c r="K51" s="1405"/>
      <c r="L51" s="1405"/>
      <c r="M51" s="1405"/>
      <c r="N51" s="1405"/>
      <c r="O51" s="1405">
        <v>47012822</v>
      </c>
      <c r="P51" s="1405">
        <v>18212835</v>
      </c>
      <c r="Q51" s="1405">
        <v>1724433</v>
      </c>
      <c r="R51" s="1405">
        <v>1544239</v>
      </c>
      <c r="S51" s="1405">
        <v>180194</v>
      </c>
      <c r="T51" s="1405"/>
      <c r="U51" s="1405">
        <v>16488402</v>
      </c>
      <c r="V51" s="1405">
        <v>10899705</v>
      </c>
      <c r="W51" s="1405">
        <v>5588697</v>
      </c>
      <c r="X51" s="1405"/>
      <c r="Y51" s="1405">
        <v>0</v>
      </c>
      <c r="Z51" s="1405"/>
      <c r="AA51" s="1405"/>
      <c r="AB51" s="1405"/>
      <c r="AC51" s="1405">
        <v>0</v>
      </c>
      <c r="AD51" s="1405"/>
      <c r="AE51" s="1405">
        <v>0</v>
      </c>
      <c r="AF51" s="1405"/>
      <c r="AG51" s="1405">
        <v>13962753</v>
      </c>
      <c r="AH51" s="1405">
        <v>11337660</v>
      </c>
      <c r="AI51" s="1405">
        <v>2625093</v>
      </c>
      <c r="AJ51" s="1405"/>
      <c r="AK51" s="1405">
        <v>5798769</v>
      </c>
      <c r="AL51" s="1405">
        <v>5686528</v>
      </c>
      <c r="AM51" s="1405">
        <v>112241</v>
      </c>
      <c r="AN51" s="1405"/>
      <c r="AO51" s="1405">
        <v>5097824</v>
      </c>
      <c r="AP51" s="1405">
        <v>4661108</v>
      </c>
      <c r="AQ51" s="1405">
        <v>436716</v>
      </c>
      <c r="AR51" s="1405"/>
      <c r="AS51" s="1405">
        <v>3940641</v>
      </c>
      <c r="AT51" s="1405">
        <v>2289794</v>
      </c>
      <c r="AU51" s="1405">
        <v>1650847</v>
      </c>
      <c r="AV51" s="1405"/>
      <c r="AW51" s="1405">
        <v>0</v>
      </c>
      <c r="AX51" s="1405"/>
      <c r="AY51" s="1405"/>
      <c r="AZ51" s="1405"/>
      <c r="BA51" s="1405"/>
      <c r="BB51" s="1405">
        <v>0</v>
      </c>
      <c r="BC51" s="1405">
        <v>0</v>
      </c>
      <c r="BD51" s="1405"/>
      <c r="BE51" s="1405">
        <v>0</v>
      </c>
      <c r="BF51" s="1405"/>
      <c r="BG51" s="1405"/>
      <c r="BH51" s="1405"/>
      <c r="BI51" s="1405"/>
      <c r="BJ51" s="1405">
        <v>0</v>
      </c>
      <c r="BK51" s="1405"/>
      <c r="BL51" s="1405">
        <v>0</v>
      </c>
      <c r="BM51" s="1405"/>
      <c r="BN51" s="1405"/>
      <c r="BO51" s="1405"/>
      <c r="BP51" s="1405"/>
      <c r="BQ51" s="1405">
        <v>0</v>
      </c>
      <c r="BR51" s="1405"/>
      <c r="BS51" s="1405">
        <v>0</v>
      </c>
      <c r="BT51" s="1405"/>
      <c r="BU51" s="1405"/>
      <c r="BV51" s="1405"/>
      <c r="BW51" s="1405"/>
      <c r="BX51" s="1405">
        <v>0</v>
      </c>
      <c r="BY51" s="1405"/>
      <c r="BZ51" s="1405"/>
      <c r="CA51" s="1405"/>
      <c r="CB51" s="1405"/>
      <c r="CC51" s="1405"/>
      <c r="CD51" s="1405">
        <v>0</v>
      </c>
      <c r="CE51" s="1405">
        <v>0</v>
      </c>
      <c r="CF51" s="1405"/>
      <c r="CG51" s="1405"/>
      <c r="CH51" s="1405">
        <v>0</v>
      </c>
      <c r="CI51" s="1405"/>
      <c r="CJ51" s="1405"/>
      <c r="CK51" s="1405"/>
      <c r="CL51" s="1405">
        <v>0</v>
      </c>
      <c r="CM51" s="1405"/>
      <c r="CN51" s="1405"/>
      <c r="CO51" s="1405"/>
      <c r="CP51" s="1405"/>
      <c r="CQ51" s="1405">
        <v>0</v>
      </c>
      <c r="CR51" s="1405">
        <v>0</v>
      </c>
      <c r="CS51" s="1405"/>
      <c r="CT51" s="1405"/>
      <c r="CU51" s="1405">
        <v>0</v>
      </c>
      <c r="CV51" s="1405"/>
      <c r="CW51" s="1405"/>
      <c r="CX51" s="1405"/>
      <c r="CY51" s="1405">
        <v>0</v>
      </c>
      <c r="CZ51" s="1405"/>
      <c r="DA51" s="1405">
        <v>0</v>
      </c>
      <c r="DB51" s="1405">
        <v>0</v>
      </c>
      <c r="DC51" s="1405"/>
      <c r="DD51" s="1405"/>
      <c r="DE51" s="1405"/>
      <c r="DF51" s="1405"/>
      <c r="DG51" s="1405"/>
      <c r="DH51" s="1405">
        <v>53176904</v>
      </c>
      <c r="DI51" s="1405">
        <v>7972999</v>
      </c>
      <c r="DJ51" s="1405">
        <v>6165707</v>
      </c>
      <c r="DK51" s="1405">
        <v>2921781</v>
      </c>
      <c r="DL51" s="1405">
        <v>36116417</v>
      </c>
      <c r="DM51" s="1405"/>
      <c r="DN51" s="1405">
        <v>14643797.479999989</v>
      </c>
      <c r="DO51" s="1405"/>
      <c r="DP51" s="1405"/>
      <c r="DQ51" s="1405">
        <v>218370945.47999999</v>
      </c>
      <c r="DR51" s="1359"/>
      <c r="DS51" s="1359"/>
      <c r="DT51" s="1359"/>
    </row>
    <row r="52" spans="2:124" s="1354" customFormat="1">
      <c r="B52" s="1347">
        <v>43191</v>
      </c>
      <c r="C52" s="1405">
        <v>104276397</v>
      </c>
      <c r="D52" s="1405">
        <v>104276397</v>
      </c>
      <c r="E52" s="1405">
        <v>77136703</v>
      </c>
      <c r="F52" s="1405">
        <v>27139694</v>
      </c>
      <c r="G52" s="1405"/>
      <c r="H52" s="1405"/>
      <c r="I52" s="1405"/>
      <c r="J52" s="1405"/>
      <c r="K52" s="1405"/>
      <c r="L52" s="1405"/>
      <c r="M52" s="1405"/>
      <c r="N52" s="1405"/>
      <c r="O52" s="1405">
        <v>41804426</v>
      </c>
      <c r="P52" s="1405">
        <v>14993227</v>
      </c>
      <c r="Q52" s="1405">
        <v>1490403</v>
      </c>
      <c r="R52" s="1405">
        <v>1143172</v>
      </c>
      <c r="S52" s="1405">
        <v>347231</v>
      </c>
      <c r="T52" s="1405"/>
      <c r="U52" s="1405">
        <v>13502824</v>
      </c>
      <c r="V52" s="1405">
        <v>1493404</v>
      </c>
      <c r="W52" s="1405">
        <v>12009420</v>
      </c>
      <c r="X52" s="1405"/>
      <c r="Y52" s="1405">
        <v>0</v>
      </c>
      <c r="Z52" s="1405"/>
      <c r="AA52" s="1405"/>
      <c r="AB52" s="1405"/>
      <c r="AC52" s="1405">
        <v>0</v>
      </c>
      <c r="AD52" s="1405"/>
      <c r="AE52" s="1405">
        <v>0</v>
      </c>
      <c r="AF52" s="1405"/>
      <c r="AG52" s="1405">
        <v>14283735</v>
      </c>
      <c r="AH52" s="1405">
        <v>11619137</v>
      </c>
      <c r="AI52" s="1405">
        <v>2664598</v>
      </c>
      <c r="AJ52" s="1405"/>
      <c r="AK52" s="1405">
        <v>5786801</v>
      </c>
      <c r="AL52" s="1405">
        <v>5786801</v>
      </c>
      <c r="AM52" s="1405">
        <v>0</v>
      </c>
      <c r="AN52" s="1405"/>
      <c r="AO52" s="1405">
        <v>4043872</v>
      </c>
      <c r="AP52" s="1405">
        <v>4043872</v>
      </c>
      <c r="AQ52" s="1405">
        <v>0</v>
      </c>
      <c r="AR52" s="1405"/>
      <c r="AS52" s="1405">
        <v>2696791</v>
      </c>
      <c r="AT52" s="1405">
        <v>992126</v>
      </c>
      <c r="AU52" s="1405">
        <v>1704665</v>
      </c>
      <c r="AV52" s="1405"/>
      <c r="AW52" s="1405">
        <v>0</v>
      </c>
      <c r="AX52" s="1405"/>
      <c r="AY52" s="1405"/>
      <c r="AZ52" s="1405"/>
      <c r="BA52" s="1405"/>
      <c r="BB52" s="1405">
        <v>0</v>
      </c>
      <c r="BC52" s="1405">
        <v>0</v>
      </c>
      <c r="BD52" s="1405"/>
      <c r="BE52" s="1405">
        <v>0</v>
      </c>
      <c r="BF52" s="1405"/>
      <c r="BG52" s="1405"/>
      <c r="BH52" s="1405"/>
      <c r="BI52" s="1405"/>
      <c r="BJ52" s="1405">
        <v>0</v>
      </c>
      <c r="BK52" s="1405"/>
      <c r="BL52" s="1405">
        <v>0</v>
      </c>
      <c r="BM52" s="1405"/>
      <c r="BN52" s="1405"/>
      <c r="BO52" s="1405"/>
      <c r="BP52" s="1405"/>
      <c r="BQ52" s="1405">
        <v>0</v>
      </c>
      <c r="BR52" s="1405"/>
      <c r="BS52" s="1405">
        <v>0</v>
      </c>
      <c r="BT52" s="1405"/>
      <c r="BU52" s="1405"/>
      <c r="BV52" s="1405"/>
      <c r="BW52" s="1405"/>
      <c r="BX52" s="1405">
        <v>0</v>
      </c>
      <c r="BY52" s="1405"/>
      <c r="BZ52" s="1405"/>
      <c r="CA52" s="1405"/>
      <c r="CB52" s="1405"/>
      <c r="CC52" s="1405"/>
      <c r="CD52" s="1405">
        <v>0</v>
      </c>
      <c r="CE52" s="1405">
        <v>0</v>
      </c>
      <c r="CF52" s="1405"/>
      <c r="CG52" s="1405"/>
      <c r="CH52" s="1405">
        <v>0</v>
      </c>
      <c r="CI52" s="1405"/>
      <c r="CJ52" s="1405"/>
      <c r="CK52" s="1405"/>
      <c r="CL52" s="1405">
        <v>0</v>
      </c>
      <c r="CM52" s="1405"/>
      <c r="CN52" s="1405"/>
      <c r="CO52" s="1405"/>
      <c r="CP52" s="1405"/>
      <c r="CQ52" s="1405">
        <v>0</v>
      </c>
      <c r="CR52" s="1405">
        <v>0</v>
      </c>
      <c r="CS52" s="1405"/>
      <c r="CT52" s="1405"/>
      <c r="CU52" s="1405">
        <v>0</v>
      </c>
      <c r="CV52" s="1405"/>
      <c r="CW52" s="1405"/>
      <c r="CX52" s="1405"/>
      <c r="CY52" s="1405">
        <v>0</v>
      </c>
      <c r="CZ52" s="1405"/>
      <c r="DA52" s="1405">
        <v>0</v>
      </c>
      <c r="DB52" s="1405">
        <v>0</v>
      </c>
      <c r="DC52" s="1405"/>
      <c r="DD52" s="1405"/>
      <c r="DE52" s="1405"/>
      <c r="DF52" s="1405"/>
      <c r="DG52" s="1405"/>
      <c r="DH52" s="1405">
        <v>54891366</v>
      </c>
      <c r="DI52" s="1405">
        <v>8009063</v>
      </c>
      <c r="DJ52" s="1405">
        <v>6273826</v>
      </c>
      <c r="DK52" s="1405">
        <v>4121652</v>
      </c>
      <c r="DL52" s="1405">
        <v>36486825</v>
      </c>
      <c r="DM52" s="1405"/>
      <c r="DN52" s="1405">
        <v>11843736</v>
      </c>
      <c r="DO52" s="1405"/>
      <c r="DP52" s="1405"/>
      <c r="DQ52" s="1405">
        <v>212815925</v>
      </c>
      <c r="DR52" s="1359"/>
      <c r="DS52" s="1359"/>
      <c r="DT52" s="1359"/>
    </row>
    <row r="53" spans="2:124" s="1360" customFormat="1">
      <c r="B53" s="1347">
        <v>43221</v>
      </c>
      <c r="C53" s="1397">
        <v>108252670</v>
      </c>
      <c r="D53" s="1397">
        <v>108252670</v>
      </c>
      <c r="E53" s="1397">
        <v>80086517</v>
      </c>
      <c r="F53" s="1397">
        <v>28166153</v>
      </c>
      <c r="G53" s="1397"/>
      <c r="H53" s="1397"/>
      <c r="I53" s="1397"/>
      <c r="J53" s="1397"/>
      <c r="K53" s="1397"/>
      <c r="L53" s="1397"/>
      <c r="M53" s="1397"/>
      <c r="N53" s="1397"/>
      <c r="O53" s="1397">
        <v>44576170</v>
      </c>
      <c r="P53" s="1397">
        <v>17472842</v>
      </c>
      <c r="Q53" s="1397">
        <v>1610292</v>
      </c>
      <c r="R53" s="1397">
        <v>1311812</v>
      </c>
      <c r="S53" s="1397">
        <v>298480</v>
      </c>
      <c r="T53" s="1397"/>
      <c r="U53" s="1397">
        <v>15862550</v>
      </c>
      <c r="V53" s="1397">
        <v>4104424</v>
      </c>
      <c r="W53" s="1397">
        <v>11758126</v>
      </c>
      <c r="X53" s="1397"/>
      <c r="Y53" s="1397">
        <v>0</v>
      </c>
      <c r="Z53" s="1397"/>
      <c r="AA53" s="1397"/>
      <c r="AB53" s="1397"/>
      <c r="AC53" s="1397">
        <v>0</v>
      </c>
      <c r="AD53" s="1397"/>
      <c r="AE53" s="1397">
        <v>0</v>
      </c>
      <c r="AF53" s="1397"/>
      <c r="AG53" s="1397">
        <v>13924346</v>
      </c>
      <c r="AH53" s="1397">
        <v>11158908</v>
      </c>
      <c r="AI53" s="1397">
        <v>2765438</v>
      </c>
      <c r="AJ53" s="1397"/>
      <c r="AK53" s="1397">
        <v>5778654</v>
      </c>
      <c r="AL53" s="1397">
        <v>5778654</v>
      </c>
      <c r="AM53" s="1397">
        <v>0</v>
      </c>
      <c r="AN53" s="1397"/>
      <c r="AO53" s="1397">
        <v>5850216</v>
      </c>
      <c r="AP53" s="1397">
        <v>5248349</v>
      </c>
      <c r="AQ53" s="1397">
        <v>601867</v>
      </c>
      <c r="AR53" s="1397"/>
      <c r="AS53" s="1397">
        <v>1550112</v>
      </c>
      <c r="AT53" s="1397">
        <v>1196381</v>
      </c>
      <c r="AU53" s="1397">
        <v>353731</v>
      </c>
      <c r="AV53" s="1397"/>
      <c r="AW53" s="1397">
        <v>0</v>
      </c>
      <c r="AX53" s="1397"/>
      <c r="AY53" s="1397"/>
      <c r="AZ53" s="1397"/>
      <c r="BA53" s="1397"/>
      <c r="BB53" s="1397">
        <v>0</v>
      </c>
      <c r="BC53" s="1397">
        <v>0</v>
      </c>
      <c r="BD53" s="1397"/>
      <c r="BE53" s="1397">
        <v>0</v>
      </c>
      <c r="BF53" s="1397"/>
      <c r="BG53" s="1397"/>
      <c r="BH53" s="1397"/>
      <c r="BI53" s="1397"/>
      <c r="BJ53" s="1397">
        <v>0</v>
      </c>
      <c r="BK53" s="1397"/>
      <c r="BL53" s="1397">
        <v>0</v>
      </c>
      <c r="BM53" s="1397"/>
      <c r="BN53" s="1397"/>
      <c r="BO53" s="1397"/>
      <c r="BP53" s="1397"/>
      <c r="BQ53" s="1397">
        <v>0</v>
      </c>
      <c r="BR53" s="1397"/>
      <c r="BS53" s="1397">
        <v>0</v>
      </c>
      <c r="BT53" s="1397"/>
      <c r="BU53" s="1397"/>
      <c r="BV53" s="1397"/>
      <c r="BW53" s="1397"/>
      <c r="BX53" s="1397">
        <v>0</v>
      </c>
      <c r="BY53" s="1397"/>
      <c r="BZ53" s="1397"/>
      <c r="CA53" s="1397"/>
      <c r="CB53" s="1397"/>
      <c r="CC53" s="1397"/>
      <c r="CD53" s="1397">
        <v>0</v>
      </c>
      <c r="CE53" s="1397">
        <v>0</v>
      </c>
      <c r="CF53" s="1397"/>
      <c r="CG53" s="1397"/>
      <c r="CH53" s="1397">
        <v>0</v>
      </c>
      <c r="CI53" s="1397"/>
      <c r="CJ53" s="1397"/>
      <c r="CK53" s="1397"/>
      <c r="CL53" s="1397">
        <v>0</v>
      </c>
      <c r="CM53" s="1397"/>
      <c r="CN53" s="1397"/>
      <c r="CO53" s="1397"/>
      <c r="CP53" s="1397"/>
      <c r="CQ53" s="1397">
        <v>0</v>
      </c>
      <c r="CR53" s="1397">
        <v>0</v>
      </c>
      <c r="CS53" s="1397"/>
      <c r="CT53" s="1397"/>
      <c r="CU53" s="1397">
        <v>0</v>
      </c>
      <c r="CV53" s="1397"/>
      <c r="CW53" s="1397"/>
      <c r="CX53" s="1397"/>
      <c r="CY53" s="1397">
        <v>0</v>
      </c>
      <c r="CZ53" s="1397"/>
      <c r="DA53" s="1397">
        <v>0</v>
      </c>
      <c r="DB53" s="1397">
        <v>0</v>
      </c>
      <c r="DC53" s="1397"/>
      <c r="DD53" s="1397"/>
      <c r="DE53" s="1397"/>
      <c r="DF53" s="1397"/>
      <c r="DG53" s="1397"/>
      <c r="DH53" s="1397">
        <v>56806550</v>
      </c>
      <c r="DI53" s="1397">
        <v>9828996</v>
      </c>
      <c r="DJ53" s="1397">
        <v>4305573</v>
      </c>
      <c r="DK53" s="1397">
        <v>7294547</v>
      </c>
      <c r="DL53" s="1397">
        <v>35377434</v>
      </c>
      <c r="DM53" s="1397"/>
      <c r="DN53" s="1397">
        <v>12538606.680000007</v>
      </c>
      <c r="DO53" s="1397"/>
      <c r="DP53" s="1397"/>
      <c r="DQ53" s="1397">
        <v>222173996.68000001</v>
      </c>
      <c r="DR53" s="1359"/>
      <c r="DS53" s="1359"/>
      <c r="DT53" s="1359"/>
    </row>
    <row r="54" spans="2:124" s="1354" customFormat="1">
      <c r="B54" s="1347">
        <v>43252</v>
      </c>
      <c r="C54" s="1405">
        <v>111841107</v>
      </c>
      <c r="D54" s="1405">
        <v>111841107</v>
      </c>
      <c r="E54" s="1405">
        <v>83615943</v>
      </c>
      <c r="F54" s="1405">
        <v>28225164</v>
      </c>
      <c r="G54" s="1405"/>
      <c r="H54" s="1405"/>
      <c r="I54" s="1405"/>
      <c r="J54" s="1405"/>
      <c r="K54" s="1405"/>
      <c r="L54" s="1405"/>
      <c r="M54" s="1405"/>
      <c r="N54" s="1405"/>
      <c r="O54" s="1405">
        <v>48532758</v>
      </c>
      <c r="P54" s="1405">
        <v>21060651</v>
      </c>
      <c r="Q54" s="1405">
        <v>1430073</v>
      </c>
      <c r="R54" s="1405">
        <v>1187737</v>
      </c>
      <c r="S54" s="1405">
        <v>242336</v>
      </c>
      <c r="T54" s="1405"/>
      <c r="U54" s="1405">
        <v>19630578</v>
      </c>
      <c r="V54" s="1405">
        <v>1504859</v>
      </c>
      <c r="W54" s="1405">
        <v>18125719</v>
      </c>
      <c r="X54" s="1405"/>
      <c r="Y54" s="1405">
        <v>0</v>
      </c>
      <c r="Z54" s="1405"/>
      <c r="AA54" s="1405"/>
      <c r="AB54" s="1405"/>
      <c r="AC54" s="1405">
        <v>0</v>
      </c>
      <c r="AD54" s="1405"/>
      <c r="AE54" s="1405">
        <v>0</v>
      </c>
      <c r="AF54" s="1405"/>
      <c r="AG54" s="1405">
        <v>14754274</v>
      </c>
      <c r="AH54" s="1405">
        <v>10574959</v>
      </c>
      <c r="AI54" s="1405">
        <v>4179315</v>
      </c>
      <c r="AJ54" s="1405"/>
      <c r="AK54" s="1405">
        <v>5956498</v>
      </c>
      <c r="AL54" s="1405">
        <v>5956498</v>
      </c>
      <c r="AM54" s="1405">
        <v>0</v>
      </c>
      <c r="AN54" s="1405"/>
      <c r="AO54" s="1405">
        <v>5429942</v>
      </c>
      <c r="AP54" s="1405">
        <v>5429942</v>
      </c>
      <c r="AQ54" s="1405">
        <v>0</v>
      </c>
      <c r="AR54" s="1405"/>
      <c r="AS54" s="1405">
        <v>1331393</v>
      </c>
      <c r="AT54" s="1405">
        <v>727776</v>
      </c>
      <c r="AU54" s="1405">
        <v>603617</v>
      </c>
      <c r="AV54" s="1405"/>
      <c r="AW54" s="1405">
        <v>0</v>
      </c>
      <c r="AX54" s="1405"/>
      <c r="AY54" s="1405"/>
      <c r="AZ54" s="1405"/>
      <c r="BA54" s="1405"/>
      <c r="BB54" s="1405">
        <v>0</v>
      </c>
      <c r="BC54" s="1405">
        <v>0</v>
      </c>
      <c r="BD54" s="1405"/>
      <c r="BE54" s="1405">
        <v>0</v>
      </c>
      <c r="BF54" s="1405"/>
      <c r="BG54" s="1405"/>
      <c r="BH54" s="1405"/>
      <c r="BI54" s="1405"/>
      <c r="BJ54" s="1405">
        <v>0</v>
      </c>
      <c r="BK54" s="1405"/>
      <c r="BL54" s="1405">
        <v>0</v>
      </c>
      <c r="BM54" s="1405"/>
      <c r="BN54" s="1405"/>
      <c r="BO54" s="1405"/>
      <c r="BP54" s="1405"/>
      <c r="BQ54" s="1405">
        <v>0</v>
      </c>
      <c r="BR54" s="1405"/>
      <c r="BS54" s="1405">
        <v>0</v>
      </c>
      <c r="BT54" s="1405"/>
      <c r="BU54" s="1405"/>
      <c r="BV54" s="1405"/>
      <c r="BW54" s="1405"/>
      <c r="BX54" s="1405">
        <v>0</v>
      </c>
      <c r="BY54" s="1405"/>
      <c r="BZ54" s="1405"/>
      <c r="CA54" s="1405"/>
      <c r="CB54" s="1405"/>
      <c r="CC54" s="1405"/>
      <c r="CD54" s="1405">
        <v>0</v>
      </c>
      <c r="CE54" s="1405">
        <v>0</v>
      </c>
      <c r="CF54" s="1405"/>
      <c r="CG54" s="1405"/>
      <c r="CH54" s="1405">
        <v>0</v>
      </c>
      <c r="CI54" s="1405"/>
      <c r="CJ54" s="1405"/>
      <c r="CK54" s="1405"/>
      <c r="CL54" s="1405">
        <v>0</v>
      </c>
      <c r="CM54" s="1405"/>
      <c r="CN54" s="1405"/>
      <c r="CO54" s="1405"/>
      <c r="CP54" s="1405"/>
      <c r="CQ54" s="1405">
        <v>0</v>
      </c>
      <c r="CR54" s="1405">
        <v>0</v>
      </c>
      <c r="CS54" s="1405"/>
      <c r="CT54" s="1405"/>
      <c r="CU54" s="1405">
        <v>0</v>
      </c>
      <c r="CV54" s="1405"/>
      <c r="CW54" s="1405"/>
      <c r="CX54" s="1405"/>
      <c r="CY54" s="1405">
        <v>0</v>
      </c>
      <c r="CZ54" s="1405"/>
      <c r="DA54" s="1405">
        <v>0</v>
      </c>
      <c r="DB54" s="1405">
        <v>0</v>
      </c>
      <c r="DC54" s="1405"/>
      <c r="DD54" s="1405"/>
      <c r="DE54" s="1405"/>
      <c r="DF54" s="1405"/>
      <c r="DG54" s="1405"/>
      <c r="DH54" s="1405">
        <v>57708404</v>
      </c>
      <c r="DI54" s="1405">
        <v>9934672</v>
      </c>
      <c r="DJ54" s="1405">
        <v>4309333</v>
      </c>
      <c r="DK54" s="1405">
        <v>8113696</v>
      </c>
      <c r="DL54" s="1405">
        <v>35350703</v>
      </c>
      <c r="DM54" s="1405"/>
      <c r="DN54" s="1405">
        <v>14509761</v>
      </c>
      <c r="DO54" s="1405"/>
      <c r="DP54" s="1405"/>
      <c r="DQ54" s="1405">
        <v>232592030</v>
      </c>
      <c r="DR54" s="1359"/>
      <c r="DS54" s="1359"/>
      <c r="DT54" s="1359">
        <v>0</v>
      </c>
    </row>
    <row r="55" spans="2:124">
      <c r="B55" s="1347">
        <v>43282</v>
      </c>
      <c r="C55" s="1193">
        <v>118145762</v>
      </c>
      <c r="D55" s="1193">
        <v>118145762</v>
      </c>
      <c r="E55" s="1193">
        <v>91481385</v>
      </c>
      <c r="F55" s="1193">
        <v>26664377</v>
      </c>
      <c r="G55" s="1193"/>
      <c r="H55" s="1193"/>
      <c r="I55" s="1193"/>
      <c r="J55" s="1193"/>
      <c r="K55" s="1193"/>
      <c r="L55" s="1193"/>
      <c r="M55" s="1193"/>
      <c r="N55" s="1193"/>
      <c r="O55" s="1193">
        <v>52241074</v>
      </c>
      <c r="P55" s="1193">
        <v>22529296</v>
      </c>
      <c r="Q55" s="1193">
        <v>1464314</v>
      </c>
      <c r="R55" s="1193">
        <v>1137078</v>
      </c>
      <c r="S55" s="1193">
        <v>327236</v>
      </c>
      <c r="T55" s="1193"/>
      <c r="U55" s="1193">
        <v>21064982</v>
      </c>
      <c r="V55" s="1193">
        <v>5532912</v>
      </c>
      <c r="W55" s="1193">
        <v>15532070</v>
      </c>
      <c r="X55" s="1193"/>
      <c r="Y55" s="1193">
        <v>0</v>
      </c>
      <c r="Z55" s="1193"/>
      <c r="AA55" s="1193"/>
      <c r="AB55" s="1193"/>
      <c r="AC55" s="1193">
        <v>0</v>
      </c>
      <c r="AD55" s="1193"/>
      <c r="AE55" s="1193">
        <v>0</v>
      </c>
      <c r="AF55" s="1193"/>
      <c r="AG55" s="1193">
        <v>13529069</v>
      </c>
      <c r="AH55" s="1193">
        <v>11440852</v>
      </c>
      <c r="AI55" s="1193">
        <v>2088217</v>
      </c>
      <c r="AJ55" s="1193"/>
      <c r="AK55" s="1193">
        <v>5933628</v>
      </c>
      <c r="AL55" s="1193">
        <v>5933628</v>
      </c>
      <c r="AM55" s="1193">
        <v>0</v>
      </c>
      <c r="AN55" s="1193"/>
      <c r="AO55" s="1193">
        <v>6740063</v>
      </c>
      <c r="AP55" s="1193">
        <v>6740063</v>
      </c>
      <c r="AQ55" s="1193">
        <v>0</v>
      </c>
      <c r="AR55" s="1193"/>
      <c r="AS55" s="1193">
        <v>3509018</v>
      </c>
      <c r="AT55" s="1193">
        <v>343228</v>
      </c>
      <c r="AU55" s="1193">
        <v>3165790</v>
      </c>
      <c r="AV55" s="1193"/>
      <c r="AW55" s="1193">
        <v>0</v>
      </c>
      <c r="AX55" s="1193"/>
      <c r="AY55" s="1193"/>
      <c r="AZ55" s="1193"/>
      <c r="BA55" s="1193"/>
      <c r="BB55" s="1193">
        <v>0</v>
      </c>
      <c r="BC55" s="1193">
        <v>0</v>
      </c>
      <c r="BD55" s="1193"/>
      <c r="BE55" s="1193">
        <v>0</v>
      </c>
      <c r="BF55" s="1193"/>
      <c r="BG55" s="1193"/>
      <c r="BH55" s="1193"/>
      <c r="BI55" s="1193"/>
      <c r="BJ55" s="1193">
        <v>0</v>
      </c>
      <c r="BK55" s="1193"/>
      <c r="BL55" s="1193">
        <v>0</v>
      </c>
      <c r="BM55" s="1193"/>
      <c r="BN55" s="1193"/>
      <c r="BO55" s="1193"/>
      <c r="BP55" s="1193"/>
      <c r="BQ55" s="1193">
        <v>0</v>
      </c>
      <c r="BR55" s="1193"/>
      <c r="BS55" s="1193">
        <v>0</v>
      </c>
      <c r="BT55" s="1193"/>
      <c r="BU55" s="1193"/>
      <c r="BV55" s="1193"/>
      <c r="BW55" s="1193"/>
      <c r="BX55" s="1193">
        <v>0</v>
      </c>
      <c r="BY55" s="1193"/>
      <c r="BZ55" s="1193"/>
      <c r="CA55" s="1193"/>
      <c r="CB55" s="1193"/>
      <c r="CC55" s="1193"/>
      <c r="CD55" s="1193">
        <v>0</v>
      </c>
      <c r="CE55" s="1193">
        <v>0</v>
      </c>
      <c r="CF55" s="1193"/>
      <c r="CG55" s="1193"/>
      <c r="CH55" s="1193">
        <v>0</v>
      </c>
      <c r="CI55" s="1193"/>
      <c r="CJ55" s="1193"/>
      <c r="CK55" s="1193"/>
      <c r="CL55" s="1193">
        <v>0</v>
      </c>
      <c r="CM55" s="1193"/>
      <c r="CN55" s="1193"/>
      <c r="CO55" s="1193"/>
      <c r="CP55" s="1193"/>
      <c r="CQ55" s="1193">
        <v>0</v>
      </c>
      <c r="CR55" s="1193">
        <v>0</v>
      </c>
      <c r="CS55" s="1193"/>
      <c r="CT55" s="1193"/>
      <c r="CU55" s="1193">
        <v>0</v>
      </c>
      <c r="CV55" s="1193"/>
      <c r="CW55" s="1193"/>
      <c r="CX55" s="1193"/>
      <c r="CY55" s="1193">
        <v>0</v>
      </c>
      <c r="CZ55" s="1193"/>
      <c r="DA55" s="1193">
        <v>0</v>
      </c>
      <c r="DB55" s="1193">
        <v>0</v>
      </c>
      <c r="DC55" s="1193"/>
      <c r="DD55" s="1193"/>
      <c r="DE55" s="1193"/>
      <c r="DF55" s="1193"/>
      <c r="DG55" s="1193"/>
      <c r="DH55" s="1193">
        <v>59534970</v>
      </c>
      <c r="DI55" s="1193">
        <v>10144069</v>
      </c>
      <c r="DJ55" s="1193">
        <v>4383042</v>
      </c>
      <c r="DK55" s="1193">
        <v>9425557</v>
      </c>
      <c r="DL55" s="1193">
        <v>35582302</v>
      </c>
      <c r="DM55" s="1193"/>
      <c r="DN55" s="1193">
        <v>13436790.110000014</v>
      </c>
      <c r="DO55" s="1193"/>
      <c r="DP55" s="1193"/>
      <c r="DQ55" s="1193">
        <v>243358596.11000001</v>
      </c>
      <c r="DT55" s="1026">
        <v>0</v>
      </c>
    </row>
    <row r="56" spans="2:124">
      <c r="B56" s="1347">
        <v>43313</v>
      </c>
      <c r="C56" s="1193">
        <v>118379958</v>
      </c>
      <c r="D56" s="1193">
        <v>118379958</v>
      </c>
      <c r="E56" s="1193">
        <v>90793066</v>
      </c>
      <c r="F56" s="1193">
        <v>27586892</v>
      </c>
      <c r="G56" s="1193"/>
      <c r="H56" s="1193"/>
      <c r="I56" s="1193"/>
      <c r="J56" s="1193"/>
      <c r="K56" s="1193"/>
      <c r="L56" s="1193"/>
      <c r="M56" s="1193"/>
      <c r="N56" s="1193"/>
      <c r="O56" s="1193">
        <v>53458162</v>
      </c>
      <c r="P56" s="1193">
        <v>21754881</v>
      </c>
      <c r="Q56" s="1193">
        <v>1461505</v>
      </c>
      <c r="R56" s="1193">
        <v>1201587</v>
      </c>
      <c r="S56" s="1193">
        <v>259918</v>
      </c>
      <c r="T56" s="1193"/>
      <c r="U56" s="1193">
        <v>20293376</v>
      </c>
      <c r="V56" s="1193">
        <v>5085780</v>
      </c>
      <c r="W56" s="1193">
        <v>15207596</v>
      </c>
      <c r="X56" s="1193"/>
      <c r="Y56" s="1193">
        <v>0</v>
      </c>
      <c r="Z56" s="1193"/>
      <c r="AA56" s="1193"/>
      <c r="AB56" s="1193"/>
      <c r="AC56" s="1193">
        <v>0</v>
      </c>
      <c r="AD56" s="1193"/>
      <c r="AE56" s="1193">
        <v>0</v>
      </c>
      <c r="AF56" s="1193"/>
      <c r="AG56" s="1193">
        <v>6682867</v>
      </c>
      <c r="AH56" s="1193">
        <v>5064739</v>
      </c>
      <c r="AI56" s="1193">
        <v>1618128</v>
      </c>
      <c r="AJ56" s="1193"/>
      <c r="AK56" s="1193">
        <v>5907436</v>
      </c>
      <c r="AL56" s="1193">
        <v>5907436</v>
      </c>
      <c r="AM56" s="1193">
        <v>0</v>
      </c>
      <c r="AN56" s="1193"/>
      <c r="AO56" s="1193">
        <v>6547910</v>
      </c>
      <c r="AP56" s="1193">
        <v>5815286</v>
      </c>
      <c r="AQ56" s="1193">
        <v>732624</v>
      </c>
      <c r="AR56" s="1193"/>
      <c r="AS56" s="1193">
        <v>12565068</v>
      </c>
      <c r="AT56" s="1193">
        <v>7437950</v>
      </c>
      <c r="AU56" s="1193">
        <v>5127118</v>
      </c>
      <c r="AV56" s="1193"/>
      <c r="AW56" s="1193">
        <v>0</v>
      </c>
      <c r="AX56" s="1193"/>
      <c r="AY56" s="1193"/>
      <c r="AZ56" s="1193"/>
      <c r="BA56" s="1193"/>
      <c r="BB56" s="1193">
        <v>0</v>
      </c>
      <c r="BC56" s="1193">
        <v>0</v>
      </c>
      <c r="BD56" s="1193"/>
      <c r="BE56" s="1193">
        <v>0</v>
      </c>
      <c r="BF56" s="1193"/>
      <c r="BG56" s="1193"/>
      <c r="BH56" s="1193"/>
      <c r="BI56" s="1193"/>
      <c r="BJ56" s="1193">
        <v>0</v>
      </c>
      <c r="BK56" s="1193"/>
      <c r="BL56" s="1193">
        <v>0</v>
      </c>
      <c r="BM56" s="1193"/>
      <c r="BN56" s="1193"/>
      <c r="BO56" s="1193"/>
      <c r="BP56" s="1193"/>
      <c r="BQ56" s="1193">
        <v>0</v>
      </c>
      <c r="BR56" s="1193"/>
      <c r="BS56" s="1193">
        <v>0</v>
      </c>
      <c r="BT56" s="1193"/>
      <c r="BU56" s="1193"/>
      <c r="BV56" s="1193"/>
      <c r="BW56" s="1193"/>
      <c r="BX56" s="1193">
        <v>0</v>
      </c>
      <c r="BY56" s="1193"/>
      <c r="BZ56" s="1193"/>
      <c r="CA56" s="1193"/>
      <c r="CB56" s="1193"/>
      <c r="CC56" s="1193"/>
      <c r="CD56" s="1193">
        <v>0</v>
      </c>
      <c r="CE56" s="1193">
        <v>0</v>
      </c>
      <c r="CF56" s="1193"/>
      <c r="CG56" s="1193"/>
      <c r="CH56" s="1193">
        <v>0</v>
      </c>
      <c r="CI56" s="1193"/>
      <c r="CJ56" s="1193"/>
      <c r="CK56" s="1193"/>
      <c r="CL56" s="1193">
        <v>0</v>
      </c>
      <c r="CM56" s="1193"/>
      <c r="CN56" s="1193"/>
      <c r="CO56" s="1193"/>
      <c r="CP56" s="1193"/>
      <c r="CQ56" s="1193">
        <v>0</v>
      </c>
      <c r="CR56" s="1193">
        <v>0</v>
      </c>
      <c r="CS56" s="1193"/>
      <c r="CT56" s="1193"/>
      <c r="CU56" s="1193">
        <v>0</v>
      </c>
      <c r="CV56" s="1193"/>
      <c r="CW56" s="1193"/>
      <c r="CX56" s="1193"/>
      <c r="CY56" s="1193">
        <v>0</v>
      </c>
      <c r="CZ56" s="1193"/>
      <c r="DA56" s="1193">
        <v>0</v>
      </c>
      <c r="DB56" s="1193">
        <v>0</v>
      </c>
      <c r="DC56" s="1193"/>
      <c r="DD56" s="1193"/>
      <c r="DE56" s="1193"/>
      <c r="DF56" s="1193"/>
      <c r="DG56" s="1193"/>
      <c r="DH56" s="1193">
        <v>60998072</v>
      </c>
      <c r="DI56" s="1193">
        <v>10482748</v>
      </c>
      <c r="DJ56" s="1193">
        <v>4412358</v>
      </c>
      <c r="DK56" s="1193">
        <v>10889456</v>
      </c>
      <c r="DL56" s="1193">
        <v>35213510</v>
      </c>
      <c r="DM56" s="1193"/>
      <c r="DN56" s="1193">
        <v>14489905.129999995</v>
      </c>
      <c r="DO56" s="1193"/>
      <c r="DP56" s="1193"/>
      <c r="DQ56" s="1193">
        <v>247326097.13</v>
      </c>
      <c r="DT56" s="1026">
        <v>0</v>
      </c>
    </row>
    <row r="57" spans="2:124">
      <c r="B57" s="1347">
        <v>43344</v>
      </c>
      <c r="C57" s="1193">
        <v>115473737</v>
      </c>
      <c r="D57" s="1193">
        <v>115473737</v>
      </c>
      <c r="E57" s="1193">
        <v>86737056</v>
      </c>
      <c r="F57" s="1193">
        <v>28736681</v>
      </c>
      <c r="G57" s="1193"/>
      <c r="H57" s="1193"/>
      <c r="I57" s="1193"/>
      <c r="J57" s="1193"/>
      <c r="K57" s="1193"/>
      <c r="L57" s="1193"/>
      <c r="M57" s="1193"/>
      <c r="N57" s="1193"/>
      <c r="O57" s="1193">
        <v>54289627</v>
      </c>
      <c r="P57" s="1193">
        <v>25518000</v>
      </c>
      <c r="Q57" s="1193">
        <v>1383288</v>
      </c>
      <c r="R57" s="1193">
        <v>1245533</v>
      </c>
      <c r="S57" s="1193">
        <v>137755</v>
      </c>
      <c r="T57" s="1193"/>
      <c r="U57" s="1193">
        <v>24134712</v>
      </c>
      <c r="V57" s="1193">
        <v>7577142</v>
      </c>
      <c r="W57" s="1193">
        <v>16557570</v>
      </c>
      <c r="X57" s="1193"/>
      <c r="Y57" s="1193">
        <v>0</v>
      </c>
      <c r="Z57" s="1193"/>
      <c r="AA57" s="1193"/>
      <c r="AB57" s="1193"/>
      <c r="AC57" s="1193">
        <v>0</v>
      </c>
      <c r="AD57" s="1193"/>
      <c r="AE57" s="1193">
        <v>0</v>
      </c>
      <c r="AF57" s="1193"/>
      <c r="AG57" s="1193">
        <v>4957980</v>
      </c>
      <c r="AH57" s="1193">
        <v>2912388</v>
      </c>
      <c r="AI57" s="1193">
        <v>2045592</v>
      </c>
      <c r="AJ57" s="1193"/>
      <c r="AK57" s="1193">
        <v>6058048</v>
      </c>
      <c r="AL57" s="1193">
        <v>2045548</v>
      </c>
      <c r="AM57" s="1193">
        <v>4012500</v>
      </c>
      <c r="AN57" s="1193"/>
      <c r="AO57" s="1193">
        <v>5892951</v>
      </c>
      <c r="AP57" s="1193">
        <v>5892951</v>
      </c>
      <c r="AQ57" s="1193">
        <v>0</v>
      </c>
      <c r="AR57" s="1193"/>
      <c r="AS57" s="1193">
        <v>11862648</v>
      </c>
      <c r="AT57" s="1193">
        <v>10077391</v>
      </c>
      <c r="AU57" s="1193">
        <v>1785257</v>
      </c>
      <c r="AV57" s="1193"/>
      <c r="AW57" s="1193">
        <v>0</v>
      </c>
      <c r="AX57" s="1193"/>
      <c r="AY57" s="1193"/>
      <c r="AZ57" s="1193"/>
      <c r="BA57" s="1193"/>
      <c r="BB57" s="1193">
        <v>0</v>
      </c>
      <c r="BC57" s="1193">
        <v>0</v>
      </c>
      <c r="BD57" s="1193"/>
      <c r="BE57" s="1193">
        <v>0</v>
      </c>
      <c r="BF57" s="1193"/>
      <c r="BG57" s="1193"/>
      <c r="BH57" s="1193"/>
      <c r="BI57" s="1193"/>
      <c r="BJ57" s="1193">
        <v>0</v>
      </c>
      <c r="BK57" s="1193"/>
      <c r="BL57" s="1193">
        <v>0</v>
      </c>
      <c r="BM57" s="1193"/>
      <c r="BN57" s="1193"/>
      <c r="BO57" s="1193"/>
      <c r="BP57" s="1193"/>
      <c r="BQ57" s="1193">
        <v>0</v>
      </c>
      <c r="BR57" s="1193"/>
      <c r="BS57" s="1193">
        <v>0</v>
      </c>
      <c r="BT57" s="1193"/>
      <c r="BU57" s="1193"/>
      <c r="BV57" s="1193"/>
      <c r="BW57" s="1193"/>
      <c r="BX57" s="1193">
        <v>0</v>
      </c>
      <c r="BY57" s="1193"/>
      <c r="BZ57" s="1193"/>
      <c r="CA57" s="1193"/>
      <c r="CB57" s="1193"/>
      <c r="CC57" s="1193"/>
      <c r="CD57" s="1193">
        <v>0</v>
      </c>
      <c r="CE57" s="1193">
        <v>0</v>
      </c>
      <c r="CF57" s="1193"/>
      <c r="CG57" s="1193"/>
      <c r="CH57" s="1193">
        <v>0</v>
      </c>
      <c r="CI57" s="1193"/>
      <c r="CJ57" s="1193"/>
      <c r="CK57" s="1193"/>
      <c r="CL57" s="1193">
        <v>0</v>
      </c>
      <c r="CM57" s="1193"/>
      <c r="CN57" s="1193"/>
      <c r="CO57" s="1193"/>
      <c r="CP57" s="1193"/>
      <c r="CQ57" s="1193">
        <v>0</v>
      </c>
      <c r="CR57" s="1193">
        <v>0</v>
      </c>
      <c r="CS57" s="1193"/>
      <c r="CT57" s="1193"/>
      <c r="CU57" s="1193">
        <v>0</v>
      </c>
      <c r="CV57" s="1193"/>
      <c r="CW57" s="1193"/>
      <c r="CX57" s="1193"/>
      <c r="CY57" s="1193">
        <v>0</v>
      </c>
      <c r="CZ57" s="1193"/>
      <c r="DA57" s="1193">
        <v>0</v>
      </c>
      <c r="DB57" s="1193">
        <v>0</v>
      </c>
      <c r="DC57" s="1193"/>
      <c r="DD57" s="1193"/>
      <c r="DE57" s="1193"/>
      <c r="DF57" s="1193"/>
      <c r="DG57" s="1193"/>
      <c r="DH57" s="1193">
        <v>62491622</v>
      </c>
      <c r="DI57" s="1193">
        <v>10516307</v>
      </c>
      <c r="DJ57" s="1193">
        <v>4317575</v>
      </c>
      <c r="DK57" s="1193">
        <v>12414829</v>
      </c>
      <c r="DL57" s="1193">
        <v>35242911</v>
      </c>
      <c r="DM57" s="1193"/>
      <c r="DN57" s="1193">
        <v>15996793.01</v>
      </c>
      <c r="DO57" s="1193"/>
      <c r="DP57" s="1193"/>
      <c r="DQ57" s="1193">
        <v>248251779.00999999</v>
      </c>
      <c r="DT57" s="1026">
        <v>0</v>
      </c>
    </row>
    <row r="58" spans="2:124" s="1" customFormat="1" ht="15">
      <c r="B58" s="1396">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6">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6">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52" customFormat="1" ht="15.6">
      <c r="B63" s="1396">
        <v>43466</v>
      </c>
      <c r="C63" s="1352">
        <v>104266912</v>
      </c>
      <c r="D63" s="1352">
        <v>104266912</v>
      </c>
      <c r="E63" s="1352">
        <v>78882696</v>
      </c>
      <c r="F63" s="1352">
        <v>25384216</v>
      </c>
      <c r="O63" s="1352">
        <v>52414491</v>
      </c>
      <c r="P63" s="1352">
        <v>20760375</v>
      </c>
      <c r="Q63" s="1352">
        <v>2012902</v>
      </c>
      <c r="R63" s="1352">
        <v>1738512</v>
      </c>
      <c r="S63" s="1352">
        <v>274390</v>
      </c>
      <c r="U63" s="1352">
        <v>18747473</v>
      </c>
      <c r="V63" s="1352">
        <v>6525267</v>
      </c>
      <c r="W63" s="1352">
        <v>12222206</v>
      </c>
      <c r="Y63" s="1352">
        <v>0</v>
      </c>
      <c r="AC63" s="1352">
        <v>0</v>
      </c>
      <c r="AE63" s="1352">
        <v>0</v>
      </c>
      <c r="AG63" s="1352">
        <v>4518770</v>
      </c>
      <c r="AH63" s="1352">
        <v>3497784</v>
      </c>
      <c r="AI63" s="1352">
        <v>1020986</v>
      </c>
      <c r="AK63" s="1352">
        <v>6637900</v>
      </c>
      <c r="AL63" s="1352">
        <v>2563900</v>
      </c>
      <c r="AM63" s="1352">
        <v>4074000</v>
      </c>
      <c r="AO63" s="1352">
        <v>8102982</v>
      </c>
      <c r="AP63" s="1352">
        <v>8102982</v>
      </c>
      <c r="AQ63" s="1352">
        <v>0</v>
      </c>
      <c r="AS63" s="1352">
        <v>12394464</v>
      </c>
      <c r="AT63" s="1352">
        <v>11788747</v>
      </c>
      <c r="AU63" s="1352">
        <v>605717</v>
      </c>
      <c r="AW63" s="1352">
        <v>0</v>
      </c>
      <c r="BB63" s="1352">
        <v>25987</v>
      </c>
      <c r="BC63" s="1352">
        <v>25987</v>
      </c>
      <c r="BD63" s="1352">
        <v>25987</v>
      </c>
      <c r="BE63" s="1352">
        <v>0</v>
      </c>
      <c r="BJ63" s="1352">
        <v>0</v>
      </c>
      <c r="BL63" s="1352">
        <v>0</v>
      </c>
      <c r="BQ63" s="1352">
        <v>0</v>
      </c>
      <c r="BS63" s="1352">
        <v>0</v>
      </c>
      <c r="BX63" s="1352">
        <v>0</v>
      </c>
      <c r="CD63" s="1352">
        <v>0</v>
      </c>
      <c r="CE63" s="1352">
        <v>0</v>
      </c>
      <c r="CH63" s="1352">
        <v>0</v>
      </c>
      <c r="CL63" s="1352">
        <v>0</v>
      </c>
      <c r="CQ63" s="1352">
        <v>0</v>
      </c>
      <c r="CR63" s="1352">
        <v>0</v>
      </c>
      <c r="CU63" s="1352">
        <v>0</v>
      </c>
      <c r="CY63" s="1352">
        <v>0</v>
      </c>
      <c r="DA63" s="1352">
        <v>0</v>
      </c>
      <c r="DB63" s="1352">
        <v>0</v>
      </c>
      <c r="DH63" s="1352">
        <v>71524223</v>
      </c>
      <c r="DI63" s="1352">
        <v>11215050</v>
      </c>
      <c r="DJ63" s="1352">
        <v>4385850</v>
      </c>
      <c r="DK63" s="1352">
        <v>1413399</v>
      </c>
      <c r="DL63" s="1352">
        <v>54509924</v>
      </c>
      <c r="DN63" s="1352">
        <v>13066400</v>
      </c>
      <c r="DQ63" s="1352">
        <v>241298013</v>
      </c>
    </row>
    <row r="64" spans="2:124" ht="15.6">
      <c r="B64" s="1396">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6">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6">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6">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6">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6">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6">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6">
        <v>43709</v>
      </c>
      <c r="C71" s="1193">
        <v>137665092</v>
      </c>
      <c r="D71" s="1193">
        <v>137665092</v>
      </c>
      <c r="E71" s="1193">
        <v>92166323</v>
      </c>
      <c r="F71" s="1193">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3" customFormat="1" ht="15.6">
      <c r="B72" s="1396">
        <v>43739</v>
      </c>
      <c r="C72" s="1193">
        <v>171795947</v>
      </c>
      <c r="D72" s="1193">
        <v>171795947</v>
      </c>
      <c r="E72" s="1193">
        <v>118869891</v>
      </c>
      <c r="F72" s="1193">
        <v>52926056</v>
      </c>
      <c r="O72" s="1193">
        <v>45440924</v>
      </c>
      <c r="P72" s="1193">
        <v>10259194</v>
      </c>
      <c r="Q72" s="1193">
        <v>1303997</v>
      </c>
      <c r="R72" s="1193">
        <v>1097618</v>
      </c>
      <c r="S72" s="1193">
        <v>206379</v>
      </c>
      <c r="U72" s="1193">
        <v>8955197</v>
      </c>
      <c r="V72" s="1193">
        <v>3325931</v>
      </c>
      <c r="W72" s="1193">
        <v>5629266</v>
      </c>
      <c r="Y72" s="1193">
        <v>0</v>
      </c>
      <c r="AC72" s="1193">
        <v>0</v>
      </c>
      <c r="AE72" s="1193">
        <v>0</v>
      </c>
      <c r="AG72" s="1193">
        <v>0</v>
      </c>
      <c r="AH72" s="1193">
        <v>0</v>
      </c>
      <c r="AI72" s="1193">
        <v>0</v>
      </c>
      <c r="AK72" s="1193">
        <v>6231165</v>
      </c>
      <c r="AL72" s="1193">
        <v>1734006</v>
      </c>
      <c r="AM72" s="1193">
        <v>4497159</v>
      </c>
      <c r="AO72" s="1193">
        <v>5795748</v>
      </c>
      <c r="AP72" s="1193">
        <v>5795748</v>
      </c>
      <c r="AQ72" s="1193">
        <v>0</v>
      </c>
      <c r="AS72" s="1193">
        <v>23154817</v>
      </c>
      <c r="AT72" s="1193">
        <v>15597884</v>
      </c>
      <c r="AU72" s="1193">
        <v>7556933</v>
      </c>
      <c r="AW72" s="1193">
        <v>0</v>
      </c>
      <c r="BB72" s="1193">
        <v>8024682</v>
      </c>
      <c r="BC72" s="1193">
        <v>8024682</v>
      </c>
      <c r="BD72" s="1193">
        <v>8024682</v>
      </c>
      <c r="BE72" s="1193">
        <v>0</v>
      </c>
      <c r="BJ72" s="1193">
        <v>0</v>
      </c>
      <c r="BL72" s="1193">
        <v>0</v>
      </c>
      <c r="BQ72" s="1193">
        <v>0</v>
      </c>
      <c r="BS72" s="1193">
        <v>0</v>
      </c>
      <c r="BX72" s="1193">
        <v>0</v>
      </c>
      <c r="CD72" s="1193">
        <v>0</v>
      </c>
      <c r="CE72" s="1193">
        <v>0</v>
      </c>
      <c r="CH72" s="1193">
        <v>0</v>
      </c>
      <c r="CL72" s="1193">
        <v>0</v>
      </c>
      <c r="CQ72" s="1193">
        <v>0</v>
      </c>
      <c r="CR72" s="1193">
        <v>0</v>
      </c>
      <c r="CU72" s="1193">
        <v>0</v>
      </c>
      <c r="CY72" s="1193">
        <v>0</v>
      </c>
      <c r="DA72" s="1193">
        <v>0</v>
      </c>
      <c r="DB72" s="1193">
        <v>0</v>
      </c>
      <c r="DH72" s="1193">
        <v>151353806</v>
      </c>
      <c r="DI72" s="1193">
        <v>11641910</v>
      </c>
      <c r="DJ72" s="1193">
        <v>1647698</v>
      </c>
      <c r="DK72" s="1193">
        <v>39443667</v>
      </c>
      <c r="DL72" s="1193">
        <v>98620531</v>
      </c>
      <c r="DN72" s="1193">
        <v>40000634</v>
      </c>
      <c r="DQ72" s="1193">
        <v>416615993</v>
      </c>
    </row>
    <row r="73" spans="2:168" ht="15.6">
      <c r="B73" s="1396">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6">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61">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61">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61">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61">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61">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61">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61">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61">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61">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61">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61">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61">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61">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61">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61">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61">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61">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61">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61">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61">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61">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61">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61">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61">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61">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61">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61">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61">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61">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61">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61">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61">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61">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61">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61">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61">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61">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61">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A1:JI186"/>
  <sheetViews>
    <sheetView showGridLines="0" tabSelected="1" zoomScale="78" zoomScaleNormal="67" workbookViewId="0">
      <pane xSplit="2" ySplit="5" topLeftCell="ES6" activePane="bottomRight" state="frozen"/>
      <selection activeCell="EO8" sqref="EO8:EO14"/>
      <selection pane="topRight" activeCell="EO8" sqref="EO8:EO14"/>
      <selection pane="bottomLeft" activeCell="EO8" sqref="EO8:EO14"/>
      <selection pane="bottomRight" activeCell="FC19" sqref="FC19"/>
    </sheetView>
  </sheetViews>
  <sheetFormatPr defaultColWidth="10.6328125" defaultRowHeight="18"/>
  <cols>
    <col min="1" max="1" width="3.08984375" style="1765" customWidth="1"/>
    <col min="2" max="2" width="46.1796875" style="1763" customWidth="1"/>
    <col min="3" max="5" width="10.6328125" style="1762" hidden="1" customWidth="1"/>
    <col min="6" max="6" width="11.36328125" style="1762" hidden="1" customWidth="1"/>
    <col min="7" max="8" width="10.6328125" style="1762" hidden="1" customWidth="1"/>
    <col min="9" max="9" width="11.36328125" style="1762" hidden="1" customWidth="1"/>
    <col min="10" max="53" width="10.6328125" style="1762" hidden="1" customWidth="1"/>
    <col min="54" max="54" width="12" style="1762" hidden="1" customWidth="1"/>
    <col min="55" max="55" width="12.81640625" style="1762" hidden="1" customWidth="1"/>
    <col min="56" max="56" width="12.08984375" style="1762" hidden="1" customWidth="1"/>
    <col min="57" max="57" width="12" style="1762" hidden="1" customWidth="1"/>
    <col min="58" max="58" width="13.453125" style="1762" hidden="1" customWidth="1"/>
    <col min="59" max="59" width="12.453125" style="1762" hidden="1" customWidth="1"/>
    <col min="60" max="60" width="13.453125" style="1762" hidden="1" customWidth="1"/>
    <col min="61" max="61" width="10.90625" style="1762" hidden="1" customWidth="1"/>
    <col min="62" max="63" width="11.08984375" style="1762" hidden="1" customWidth="1"/>
    <col min="64" max="64" width="11.6328125" style="1762" hidden="1" customWidth="1"/>
    <col min="65" max="69" width="12" style="1762" hidden="1" customWidth="1"/>
    <col min="70" max="76" width="12" style="1764" hidden="1" customWidth="1"/>
    <col min="77" max="78" width="12.36328125" style="1764" hidden="1" customWidth="1"/>
    <col min="79" max="79" width="11.36328125" style="1764" hidden="1" customWidth="1"/>
    <col min="80" max="81" width="11" style="1764" hidden="1" customWidth="1"/>
    <col min="82" max="84" width="12.36328125" style="1764" hidden="1" customWidth="1"/>
    <col min="85" max="87" width="12.1796875" style="1764" hidden="1" customWidth="1"/>
    <col min="88" max="89" width="11.90625" style="1762" hidden="1" customWidth="1"/>
    <col min="90" max="90" width="13.54296875" style="1762" hidden="1" customWidth="1"/>
    <col min="91" max="91" width="14" style="1762" hidden="1" customWidth="1"/>
    <col min="92" max="93" width="11.81640625" style="1762" hidden="1" customWidth="1"/>
    <col min="94" max="118" width="12.81640625" style="1762" hidden="1" customWidth="1"/>
    <col min="119" max="119" width="14.1796875" style="1762" hidden="1" customWidth="1"/>
    <col min="120" max="120" width="20.1796875" style="1762" hidden="1" customWidth="1"/>
    <col min="121" max="121" width="20.54296875" style="1762" hidden="1" customWidth="1"/>
    <col min="122" max="122" width="20.1796875" style="1762" hidden="1" customWidth="1"/>
    <col min="123" max="131" width="20.54296875" style="1762" hidden="1" customWidth="1"/>
    <col min="132" max="134" width="21.453125" style="1762" hidden="1" customWidth="1"/>
    <col min="135" max="141" width="22.90625" style="1762" hidden="1" customWidth="1"/>
    <col min="142" max="142" width="13.453125" style="1762" hidden="1" customWidth="1"/>
    <col min="143" max="143" width="12.36328125" style="1762" hidden="1" customWidth="1"/>
    <col min="144" max="144" width="12.90625" style="1762" hidden="1" customWidth="1"/>
    <col min="145" max="145" width="12.81640625" style="1762" customWidth="1"/>
    <col min="146" max="146" width="15.1796875" style="1762" customWidth="1"/>
    <col min="147" max="147" width="14.1796875" style="1762" customWidth="1"/>
    <col min="148" max="148" width="13.1796875" style="1762" customWidth="1"/>
    <col min="149" max="149" width="12.6328125" style="1762" customWidth="1"/>
    <col min="150" max="150" width="14" style="1762" customWidth="1"/>
    <col min="151" max="151" width="12.08984375" style="1762" customWidth="1"/>
    <col min="152" max="152" width="14.1796875" style="1762" customWidth="1"/>
    <col min="153" max="153" width="13.36328125" style="1762" customWidth="1"/>
    <col min="154" max="154" width="12.36328125" style="1762" customWidth="1"/>
    <col min="155" max="155" width="13.54296875" style="1762" customWidth="1"/>
    <col min="156" max="156" width="10.90625" style="1762" customWidth="1"/>
    <col min="157" max="160" width="8.90625" style="1762" customWidth="1"/>
    <col min="161" max="161" width="9" style="1762" customWidth="1"/>
    <col min="162" max="166" width="8.90625" style="1762" customWidth="1"/>
    <col min="167" max="167" width="9" style="1762" customWidth="1"/>
    <col min="168" max="171" width="8.90625" style="1762" customWidth="1"/>
    <col min="172" max="173" width="9" style="1762" customWidth="1"/>
    <col min="174" max="177" width="8.90625" style="1762" customWidth="1"/>
    <col min="178" max="178" width="9" style="1762" customWidth="1"/>
    <col min="179" max="184" width="8.90625" style="1762" customWidth="1"/>
    <col min="185" max="185" width="9" style="1762" customWidth="1"/>
    <col min="186" max="190" width="8.90625" style="1762" customWidth="1"/>
    <col min="191" max="191" width="9" style="1762" customWidth="1"/>
    <col min="192" max="196" width="8.90625" style="1762" customWidth="1"/>
    <col min="197" max="203" width="9.1796875" style="1762" customWidth="1"/>
    <col min="204" max="204" width="8.90625" style="1762" customWidth="1"/>
    <col min="205" max="212" width="9.1796875" style="1762" customWidth="1"/>
    <col min="213" max="16384" width="10.6328125" style="1762"/>
  </cols>
  <sheetData>
    <row r="1" spans="1:269">
      <c r="A1" s="1156"/>
    </row>
    <row r="2" spans="1:269" ht="18.75" customHeight="1">
      <c r="A2" s="1900" t="s">
        <v>1835</v>
      </c>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c r="AR2" s="1900"/>
      <c r="AS2" s="1900"/>
      <c r="AT2" s="1900"/>
      <c r="AU2" s="1900"/>
      <c r="AV2" s="1900"/>
      <c r="AW2" s="1900"/>
      <c r="AX2" s="1900"/>
      <c r="AY2" s="1900"/>
      <c r="AZ2" s="1900"/>
      <c r="BA2" s="1900"/>
      <c r="BB2" s="1900"/>
      <c r="BC2" s="1900"/>
      <c r="BD2" s="1900"/>
      <c r="BE2" s="1900"/>
      <c r="BF2" s="1900"/>
      <c r="BG2" s="1900"/>
      <c r="BH2" s="1900"/>
      <c r="BI2" s="1900"/>
      <c r="BJ2" s="1900"/>
      <c r="BK2" s="1900"/>
      <c r="BL2" s="1900"/>
      <c r="BM2" s="1900"/>
      <c r="BN2" s="1900"/>
      <c r="BO2" s="1900"/>
      <c r="BP2" s="1900"/>
      <c r="BQ2" s="1900"/>
      <c r="BR2" s="1900"/>
      <c r="BS2" s="1900"/>
      <c r="BT2" s="1900"/>
      <c r="BU2" s="1900"/>
      <c r="BV2" s="1900"/>
      <c r="BW2" s="1900"/>
      <c r="BX2" s="1900"/>
      <c r="BY2" s="1900"/>
      <c r="BZ2" s="1900"/>
      <c r="CA2" s="1900"/>
      <c r="CB2" s="1900"/>
      <c r="CC2" s="1900"/>
      <c r="CD2" s="1900"/>
      <c r="CE2" s="1900"/>
      <c r="CF2" s="1900"/>
      <c r="CG2" s="1900"/>
      <c r="CH2" s="1900"/>
      <c r="CI2" s="1900"/>
      <c r="EM2" s="1886" t="s">
        <v>1832</v>
      </c>
    </row>
    <row r="3" spans="1:269" ht="18.600000000000001" thickBot="1">
      <c r="A3" s="1766"/>
      <c r="B3" s="1769"/>
      <c r="C3" s="1770"/>
      <c r="D3" s="1770"/>
      <c r="E3" s="1770"/>
      <c r="F3" s="1770"/>
      <c r="G3" s="1770"/>
      <c r="H3" s="1770"/>
      <c r="I3" s="1770"/>
      <c r="J3" s="1770"/>
      <c r="K3" s="1770"/>
      <c r="L3" s="1770"/>
      <c r="M3" s="1770"/>
      <c r="N3" s="1770"/>
      <c r="O3" s="1770"/>
      <c r="P3" s="1770"/>
      <c r="Q3" s="1770"/>
      <c r="R3" s="1770"/>
      <c r="S3" s="1770"/>
      <c r="T3" s="1770"/>
      <c r="U3" s="1770"/>
      <c r="V3" s="1770"/>
      <c r="W3" s="1770"/>
      <c r="X3" s="1770"/>
      <c r="Y3" s="1771"/>
      <c r="Z3" s="1771"/>
      <c r="AA3" s="1771"/>
      <c r="AB3" s="1771"/>
      <c r="AC3" s="1771"/>
      <c r="AD3" s="1771"/>
      <c r="AE3" s="1770"/>
      <c r="AF3" s="1770"/>
      <c r="AG3" s="1770"/>
      <c r="AH3" s="1770"/>
      <c r="AI3" s="1770"/>
      <c r="AJ3" s="1770"/>
      <c r="AK3" s="1770"/>
      <c r="AL3" s="1770"/>
      <c r="AM3" s="1770"/>
      <c r="AN3" s="1770"/>
      <c r="AO3" s="1770"/>
      <c r="AP3" s="1770"/>
      <c r="AQ3" s="1770"/>
      <c r="AR3" s="1770"/>
      <c r="AS3" s="1770"/>
      <c r="AT3" s="1770"/>
      <c r="AU3" s="1770"/>
      <c r="AV3" s="1770"/>
      <c r="AW3" s="1770"/>
      <c r="AX3" s="1770"/>
      <c r="AY3" s="1770"/>
      <c r="AZ3" s="1770"/>
      <c r="BA3" s="1770"/>
      <c r="BB3" s="1770"/>
      <c r="BC3" s="1770"/>
      <c r="BD3" s="1770"/>
      <c r="BE3" s="1770"/>
      <c r="BF3" s="1770"/>
      <c r="BG3" s="1770"/>
      <c r="BH3" s="1770"/>
      <c r="BI3" s="1770"/>
      <c r="BJ3" s="1770"/>
      <c r="BK3" s="1770"/>
      <c r="BL3" s="1770"/>
      <c r="BM3" s="1770"/>
      <c r="BN3" s="1770"/>
      <c r="BO3" s="1770"/>
      <c r="BP3" s="1772"/>
      <c r="BQ3" s="1772"/>
      <c r="BR3" s="1773"/>
      <c r="BS3" s="1773"/>
      <c r="BT3" s="1773"/>
      <c r="BU3" s="1773"/>
      <c r="BV3" s="1773"/>
      <c r="BW3" s="1773"/>
      <c r="BX3" s="1773"/>
      <c r="BY3" s="1773"/>
      <c r="BZ3" s="1773"/>
      <c r="CA3" s="1773"/>
      <c r="CB3" s="1773"/>
      <c r="CC3" s="1773"/>
      <c r="CD3" s="1773"/>
      <c r="CE3" s="1773"/>
      <c r="CF3" s="1773"/>
      <c r="CG3" s="1773"/>
      <c r="CH3" s="1773"/>
      <c r="CI3" s="1773"/>
      <c r="CJ3" s="1774"/>
      <c r="CK3" s="1774"/>
      <c r="CL3" s="1774"/>
      <c r="CM3" s="1774"/>
      <c r="CQ3" s="1774"/>
      <c r="CR3" s="1774"/>
      <c r="CS3" s="1774"/>
      <c r="CT3" s="1774"/>
      <c r="CU3" s="1774"/>
      <c r="CV3" s="1774"/>
      <c r="CW3" s="1774"/>
      <c r="CX3" s="1774"/>
      <c r="CY3" s="1774"/>
      <c r="CZ3" s="1774"/>
      <c r="DA3" s="1774"/>
      <c r="DB3" s="1774"/>
      <c r="DC3" s="1774"/>
      <c r="DD3" s="1774"/>
      <c r="DE3" s="1774"/>
      <c r="DF3" s="1774"/>
      <c r="DG3" s="1774"/>
      <c r="DH3" s="1774"/>
      <c r="DI3" s="1774"/>
      <c r="DJ3" s="1774"/>
      <c r="DK3" s="1774"/>
      <c r="DL3" s="1774"/>
      <c r="DM3" s="1774"/>
      <c r="DN3" s="1774"/>
      <c r="DO3" s="1774"/>
      <c r="DP3" s="1774"/>
      <c r="DQ3" s="1774"/>
      <c r="DR3" s="1774"/>
      <c r="DS3" s="1774"/>
      <c r="DT3" s="1774"/>
      <c r="DU3" s="1774"/>
      <c r="DV3" s="1774"/>
      <c r="DW3" s="1774"/>
      <c r="DX3" s="1774"/>
      <c r="DY3" s="1774"/>
      <c r="DZ3" s="1774"/>
      <c r="EA3" s="1774"/>
      <c r="EB3" s="1774"/>
      <c r="EC3" s="1774"/>
      <c r="ED3" s="1774"/>
      <c r="EE3" s="1774"/>
      <c r="EF3" s="1774"/>
      <c r="EG3" s="1774"/>
      <c r="EH3" s="1774"/>
      <c r="EI3" s="1774"/>
      <c r="EJ3" s="1774"/>
      <c r="EK3" s="1774"/>
      <c r="EL3" s="1774"/>
      <c r="EM3" s="1774"/>
      <c r="EN3" s="1774"/>
      <c r="EO3" s="1774"/>
      <c r="EP3" s="1774"/>
      <c r="EQ3" s="1774"/>
      <c r="ER3" s="1774"/>
      <c r="ES3" s="1774"/>
      <c r="ET3" s="1774"/>
      <c r="EU3" s="1774"/>
      <c r="EV3" s="1774"/>
      <c r="EW3" s="1774"/>
      <c r="EX3" s="1774"/>
      <c r="EY3" s="1774"/>
      <c r="EZ3" s="1774"/>
      <c r="FA3" s="1774"/>
      <c r="FB3" s="1774"/>
      <c r="FC3" s="1774"/>
      <c r="FD3" s="1774"/>
      <c r="FE3" s="1774"/>
      <c r="FF3" s="1774"/>
      <c r="FG3" s="1774"/>
      <c r="FH3" s="1774"/>
      <c r="FI3" s="1774"/>
      <c r="FJ3" s="1774"/>
      <c r="FK3" s="1774"/>
      <c r="FL3" s="1774"/>
      <c r="FM3" s="1774"/>
      <c r="FN3" s="1774"/>
      <c r="FO3" s="1774"/>
      <c r="FP3" s="1774"/>
      <c r="FQ3" s="1774"/>
      <c r="FR3" s="1774"/>
      <c r="FS3" s="1774"/>
      <c r="FT3" s="1774"/>
      <c r="FU3" s="1774"/>
      <c r="FV3" s="1774"/>
      <c r="FW3" s="1774"/>
      <c r="FX3" s="1774"/>
      <c r="FY3" s="1774"/>
      <c r="FZ3" s="1774"/>
      <c r="GA3" s="1774"/>
      <c r="GB3" s="1774"/>
      <c r="GC3" s="1774"/>
      <c r="GD3" s="1774"/>
      <c r="GE3" s="1774"/>
      <c r="GF3" s="1774"/>
      <c r="GG3" s="1774"/>
      <c r="GH3" s="1774"/>
      <c r="GI3" s="1774"/>
      <c r="GJ3" s="1774"/>
      <c r="GK3" s="1774"/>
      <c r="GL3" s="1774"/>
      <c r="GM3" s="1774"/>
      <c r="GN3" s="1774"/>
      <c r="GO3" s="1774"/>
      <c r="GP3" s="1776"/>
      <c r="GQ3" s="1776"/>
      <c r="GR3" s="1776"/>
      <c r="GS3" s="1776"/>
      <c r="GT3" s="1776"/>
      <c r="GU3" s="1776"/>
      <c r="GV3" s="1776"/>
      <c r="GW3" s="1776"/>
      <c r="GX3" s="1776"/>
      <c r="GY3" s="1776"/>
      <c r="GZ3" s="1776"/>
      <c r="HA3" s="1776"/>
      <c r="HB3" s="1776"/>
      <c r="HC3" s="1776"/>
      <c r="HF3" s="1762" t="s">
        <v>1823</v>
      </c>
    </row>
    <row r="4" spans="1:269" s="1777" customFormat="1" ht="21" customHeight="1" thickBot="1">
      <c r="A4" s="1766"/>
      <c r="B4" s="1778"/>
      <c r="C4" s="1779">
        <v>40148</v>
      </c>
      <c r="D4" s="1779">
        <v>40513</v>
      </c>
      <c r="E4" s="1779">
        <v>40878</v>
      </c>
      <c r="F4" s="1779">
        <v>41244</v>
      </c>
      <c r="G4" s="1779">
        <v>41275</v>
      </c>
      <c r="H4" s="1779">
        <v>41306</v>
      </c>
      <c r="I4" s="1779">
        <v>41334</v>
      </c>
      <c r="J4" s="1779">
        <v>41365</v>
      </c>
      <c r="K4" s="1779">
        <v>41395</v>
      </c>
      <c r="L4" s="1779">
        <v>41426</v>
      </c>
      <c r="M4" s="1779">
        <v>41456</v>
      </c>
      <c r="N4" s="1779">
        <v>41487</v>
      </c>
      <c r="O4" s="1779">
        <v>41518</v>
      </c>
      <c r="P4" s="1779">
        <v>41548</v>
      </c>
      <c r="Q4" s="1779">
        <v>41579</v>
      </c>
      <c r="R4" s="1779">
        <v>41609</v>
      </c>
      <c r="S4" s="1779">
        <v>41640</v>
      </c>
      <c r="T4" s="1779">
        <v>41671</v>
      </c>
      <c r="U4" s="1779">
        <v>41699</v>
      </c>
      <c r="V4" s="1779">
        <v>41730</v>
      </c>
      <c r="W4" s="1779">
        <v>41760</v>
      </c>
      <c r="X4" s="1779">
        <v>41791</v>
      </c>
      <c r="Y4" s="1779">
        <v>41821</v>
      </c>
      <c r="Z4" s="1779">
        <v>41852</v>
      </c>
      <c r="AA4" s="1779">
        <v>41883</v>
      </c>
      <c r="AB4" s="1779">
        <v>41913</v>
      </c>
      <c r="AC4" s="1779">
        <v>41944</v>
      </c>
      <c r="AD4" s="1779">
        <v>41974</v>
      </c>
      <c r="AE4" s="1779">
        <v>42005</v>
      </c>
      <c r="AF4" s="1779">
        <v>42036</v>
      </c>
      <c r="AG4" s="1779">
        <v>42064</v>
      </c>
      <c r="AH4" s="1779">
        <v>42095</v>
      </c>
      <c r="AI4" s="1779">
        <v>42125</v>
      </c>
      <c r="AJ4" s="1779">
        <v>42156</v>
      </c>
      <c r="AK4" s="1779">
        <v>42186</v>
      </c>
      <c r="AL4" s="1780">
        <v>42217</v>
      </c>
      <c r="AM4" s="1779">
        <v>42248</v>
      </c>
      <c r="AN4" s="1780">
        <v>42278</v>
      </c>
      <c r="AO4" s="1779">
        <v>42309</v>
      </c>
      <c r="AP4" s="1780">
        <v>42339</v>
      </c>
      <c r="AQ4" s="1779">
        <v>42370</v>
      </c>
      <c r="AR4" s="1780">
        <v>42401</v>
      </c>
      <c r="AS4" s="1779">
        <v>42430</v>
      </c>
      <c r="AT4" s="1780">
        <v>42461</v>
      </c>
      <c r="AU4" s="1779">
        <v>42491</v>
      </c>
      <c r="AV4" s="1780">
        <v>42522</v>
      </c>
      <c r="AW4" s="1779">
        <v>42552</v>
      </c>
      <c r="AX4" s="1780">
        <v>42583</v>
      </c>
      <c r="AY4" s="1779">
        <v>42614</v>
      </c>
      <c r="AZ4" s="1780">
        <v>42644</v>
      </c>
      <c r="BA4" s="1779">
        <v>42675</v>
      </c>
      <c r="BB4" s="1779">
        <v>42705</v>
      </c>
      <c r="BC4" s="1779">
        <v>42736</v>
      </c>
      <c r="BD4" s="1780">
        <v>42767</v>
      </c>
      <c r="BE4" s="1779">
        <v>42795</v>
      </c>
      <c r="BF4" s="1780">
        <v>42826</v>
      </c>
      <c r="BG4" s="1779">
        <v>42856</v>
      </c>
      <c r="BH4" s="1780">
        <v>42887</v>
      </c>
      <c r="BI4" s="1779">
        <v>42917</v>
      </c>
      <c r="BJ4" s="1780">
        <v>42948</v>
      </c>
      <c r="BK4" s="1779">
        <v>42979</v>
      </c>
      <c r="BL4" s="1780">
        <v>43009</v>
      </c>
      <c r="BM4" s="1779">
        <v>43040</v>
      </c>
      <c r="BN4" s="1779">
        <v>43070</v>
      </c>
      <c r="BO4" s="1779">
        <v>43101</v>
      </c>
      <c r="BP4" s="1779">
        <v>43132</v>
      </c>
      <c r="BQ4" s="1780">
        <v>43160</v>
      </c>
      <c r="BR4" s="1779">
        <v>43220</v>
      </c>
      <c r="BS4" s="1779">
        <v>43221</v>
      </c>
      <c r="BT4" s="1779">
        <v>43253</v>
      </c>
      <c r="BU4" s="1780">
        <v>43284</v>
      </c>
      <c r="BV4" s="1779">
        <v>43316</v>
      </c>
      <c r="BW4" s="1781">
        <v>43348</v>
      </c>
      <c r="BX4" s="1779">
        <v>43379</v>
      </c>
      <c r="BY4" s="1779">
        <v>43411</v>
      </c>
      <c r="BZ4" s="1779">
        <v>43442</v>
      </c>
      <c r="CA4" s="1779">
        <v>43466</v>
      </c>
      <c r="CB4" s="1779">
        <v>43497</v>
      </c>
      <c r="CC4" s="1780">
        <v>43525</v>
      </c>
      <c r="CD4" s="1779">
        <v>43556</v>
      </c>
      <c r="CE4" s="1779">
        <v>43586</v>
      </c>
      <c r="CF4" s="1781">
        <v>43617</v>
      </c>
      <c r="CG4" s="1781">
        <v>43648</v>
      </c>
      <c r="CH4" s="1781">
        <v>43678</v>
      </c>
      <c r="CI4" s="1779">
        <v>43709</v>
      </c>
      <c r="CJ4" s="1779">
        <v>43739</v>
      </c>
      <c r="CK4" s="1779">
        <v>43770</v>
      </c>
      <c r="CL4" s="1779">
        <v>43801</v>
      </c>
      <c r="CM4" s="1779">
        <v>43831</v>
      </c>
      <c r="CN4" s="1779">
        <v>43863</v>
      </c>
      <c r="CO4" s="1779">
        <v>43893</v>
      </c>
      <c r="CP4" s="1779">
        <v>43925</v>
      </c>
      <c r="CQ4" s="1779">
        <v>43957</v>
      </c>
      <c r="CR4" s="1779">
        <v>43989</v>
      </c>
      <c r="CS4" s="1779">
        <v>44021</v>
      </c>
      <c r="CT4" s="1779">
        <v>44044</v>
      </c>
      <c r="CU4" s="1779">
        <v>44076</v>
      </c>
      <c r="CV4" s="1779">
        <v>44107</v>
      </c>
      <c r="CW4" s="1779">
        <v>44139</v>
      </c>
      <c r="CX4" s="1779">
        <v>44170</v>
      </c>
      <c r="CY4" s="1779">
        <v>44201</v>
      </c>
      <c r="CZ4" s="1779">
        <v>44233</v>
      </c>
      <c r="DA4" s="1779">
        <v>44262</v>
      </c>
      <c r="DB4" s="1779">
        <v>44291</v>
      </c>
      <c r="DC4" s="1779">
        <v>44320</v>
      </c>
      <c r="DD4" s="1779">
        <v>44349</v>
      </c>
      <c r="DE4" s="1779">
        <v>44378</v>
      </c>
      <c r="DF4" s="1779">
        <v>44410</v>
      </c>
      <c r="DG4" s="1779">
        <v>44442</v>
      </c>
      <c r="DH4" s="1779">
        <v>44474</v>
      </c>
      <c r="DI4" s="1779">
        <v>44506</v>
      </c>
      <c r="DJ4" s="1779">
        <v>44538</v>
      </c>
      <c r="DK4" s="1779">
        <v>44570</v>
      </c>
      <c r="DL4" s="1779">
        <v>44602</v>
      </c>
      <c r="DM4" s="1779">
        <v>44634</v>
      </c>
      <c r="DN4" s="1779">
        <v>44666</v>
      </c>
      <c r="DO4" s="1779">
        <v>44698</v>
      </c>
      <c r="DP4" s="1779">
        <v>44730</v>
      </c>
      <c r="DQ4" s="1779">
        <v>44762</v>
      </c>
      <c r="DR4" s="1779">
        <v>44794</v>
      </c>
      <c r="DS4" s="1779">
        <v>44826</v>
      </c>
      <c r="DT4" s="1779">
        <v>44857</v>
      </c>
      <c r="DU4" s="1779">
        <v>44889</v>
      </c>
      <c r="DV4" s="1779">
        <v>44921</v>
      </c>
      <c r="DW4" s="1779">
        <v>44953</v>
      </c>
      <c r="DX4" s="1779">
        <v>44985</v>
      </c>
      <c r="DY4" s="1779">
        <v>44986</v>
      </c>
      <c r="DZ4" s="1779">
        <v>45018</v>
      </c>
      <c r="EA4" s="1779">
        <v>45050</v>
      </c>
      <c r="EB4" s="1779">
        <v>45082</v>
      </c>
      <c r="EC4" s="1779">
        <v>45114</v>
      </c>
      <c r="ED4" s="1779">
        <v>45146</v>
      </c>
      <c r="EE4" s="1779">
        <v>45178</v>
      </c>
      <c r="EF4" s="1779">
        <v>45210</v>
      </c>
      <c r="EG4" s="1779">
        <v>45242</v>
      </c>
      <c r="EH4" s="1779">
        <v>45274</v>
      </c>
      <c r="EI4" s="1779">
        <v>45292</v>
      </c>
      <c r="EJ4" s="1779">
        <v>45341</v>
      </c>
      <c r="EK4" s="1779">
        <v>45380</v>
      </c>
      <c r="EL4" s="1779">
        <v>45389</v>
      </c>
      <c r="EM4" s="1779">
        <v>45428</v>
      </c>
      <c r="EN4" s="1779">
        <v>45467</v>
      </c>
      <c r="EO4" s="1779">
        <v>45497</v>
      </c>
      <c r="EP4" s="1779">
        <v>45528</v>
      </c>
      <c r="EQ4" s="1779">
        <v>45564</v>
      </c>
      <c r="ER4" s="1779">
        <v>45594</v>
      </c>
      <c r="ES4" s="1779">
        <v>45625</v>
      </c>
      <c r="ET4" s="1779">
        <v>45655</v>
      </c>
      <c r="EU4" s="1779">
        <v>45686</v>
      </c>
      <c r="EV4" s="1779">
        <v>45689</v>
      </c>
      <c r="EW4" s="1779">
        <v>45745</v>
      </c>
      <c r="EX4" s="1779">
        <v>45776</v>
      </c>
      <c r="EY4" s="1779">
        <v>45806</v>
      </c>
      <c r="EZ4" s="1779">
        <v>45837</v>
      </c>
      <c r="FA4" s="1779">
        <v>45867</v>
      </c>
      <c r="FB4" s="1782"/>
      <c r="FC4" s="1782"/>
      <c r="FD4" s="1782"/>
      <c r="FE4" s="1782"/>
      <c r="FF4" s="1782"/>
      <c r="FG4" s="1782"/>
      <c r="FH4" s="1782"/>
      <c r="FI4" s="1782"/>
      <c r="FJ4" s="1782"/>
      <c r="FK4" s="1782"/>
      <c r="FL4" s="1782"/>
      <c r="FM4" s="1782"/>
      <c r="FN4" s="1782"/>
      <c r="FO4" s="1782"/>
      <c r="FP4" s="1782"/>
      <c r="FQ4" s="1782"/>
      <c r="FR4" s="1782"/>
      <c r="FS4" s="1782"/>
      <c r="FT4" s="1782"/>
      <c r="FU4" s="1782"/>
      <c r="FV4" s="1782"/>
      <c r="FW4" s="1782"/>
      <c r="FX4" s="1782"/>
      <c r="FY4" s="1782"/>
      <c r="FZ4" s="1782"/>
      <c r="GA4" s="1782"/>
      <c r="GB4" s="1782"/>
      <c r="GC4" s="1782"/>
      <c r="GD4" s="1782"/>
      <c r="GE4" s="1782"/>
      <c r="GF4" s="1782"/>
      <c r="GG4" s="1782"/>
      <c r="GH4" s="1782"/>
      <c r="GI4" s="1782"/>
      <c r="GJ4" s="1782"/>
      <c r="GK4" s="1782"/>
      <c r="GL4" s="1782"/>
      <c r="GM4" s="1782"/>
      <c r="GN4" s="1782"/>
      <c r="GO4" s="1782"/>
      <c r="GP4" s="1782"/>
      <c r="GQ4" s="1782"/>
      <c r="GR4" s="1782"/>
      <c r="GS4" s="1782"/>
      <c r="GT4" s="1782"/>
      <c r="GU4" s="1782"/>
      <c r="GV4" s="1782"/>
      <c r="GW4" s="1782"/>
      <c r="GX4" s="1782"/>
      <c r="GY4" s="1782"/>
      <c r="GZ4" s="1782"/>
      <c r="HA4" s="1782"/>
      <c r="HB4" s="1782"/>
      <c r="HC4" s="1782"/>
      <c r="HD4" s="1782"/>
      <c r="HE4" s="1782"/>
      <c r="HF4" s="1782"/>
      <c r="HG4" s="1782"/>
      <c r="HH4" s="1782"/>
      <c r="HI4" s="1782"/>
      <c r="HJ4" s="1782"/>
      <c r="HK4" s="1782"/>
    </row>
    <row r="5" spans="1:269" s="1783" customFormat="1" ht="15.6">
      <c r="A5" s="1784"/>
      <c r="B5" s="1785"/>
      <c r="C5" s="1786"/>
      <c r="D5" s="1786"/>
      <c r="E5" s="1786"/>
      <c r="F5" s="1786"/>
      <c r="G5" s="1786"/>
      <c r="H5" s="1786"/>
      <c r="I5" s="1786"/>
      <c r="J5" s="1786"/>
      <c r="K5" s="1786"/>
      <c r="L5" s="1787"/>
      <c r="M5" s="1786"/>
      <c r="N5" s="1787"/>
      <c r="O5" s="1786"/>
      <c r="P5" s="1787"/>
      <c r="Q5" s="1786"/>
      <c r="R5" s="1787"/>
      <c r="S5" s="1786"/>
      <c r="T5" s="1787"/>
      <c r="U5" s="1786"/>
      <c r="V5" s="1787"/>
      <c r="W5" s="1786"/>
      <c r="X5" s="1787"/>
      <c r="Y5" s="1786"/>
      <c r="Z5" s="1787"/>
      <c r="AA5" s="1786"/>
      <c r="AB5" s="1787"/>
      <c r="AC5" s="1786"/>
      <c r="AD5" s="1787"/>
      <c r="AE5" s="1786"/>
      <c r="AF5" s="1787"/>
      <c r="AG5" s="1786"/>
      <c r="AH5" s="1787"/>
      <c r="AI5" s="1786"/>
      <c r="AJ5" s="1787"/>
      <c r="AK5" s="1786"/>
      <c r="AL5" s="1787"/>
      <c r="AM5" s="1786"/>
      <c r="AN5" s="1787"/>
      <c r="AO5" s="1786"/>
      <c r="AP5" s="1787"/>
      <c r="AQ5" s="1786"/>
      <c r="AR5" s="1787"/>
      <c r="AS5" s="1786"/>
      <c r="AT5" s="1787"/>
      <c r="AU5" s="1786"/>
      <c r="AV5" s="1787"/>
      <c r="AW5" s="1786"/>
      <c r="AX5" s="1787"/>
      <c r="AY5" s="1786"/>
      <c r="AZ5" s="1787"/>
      <c r="BA5" s="1786"/>
      <c r="BB5" s="1786"/>
      <c r="BC5" s="1786"/>
      <c r="BD5" s="1787"/>
      <c r="BE5" s="1786"/>
      <c r="BF5" s="1787"/>
      <c r="BG5" s="1786"/>
      <c r="BH5" s="1787"/>
      <c r="BI5" s="1786"/>
      <c r="BJ5" s="1787"/>
      <c r="BK5" s="1786"/>
      <c r="BL5" s="1787"/>
      <c r="BM5" s="1786"/>
      <c r="BN5" s="1786"/>
      <c r="BO5" s="1786"/>
      <c r="BP5" s="1786"/>
      <c r="BQ5" s="1787"/>
      <c r="BR5" s="1786"/>
      <c r="BS5" s="1786"/>
      <c r="BT5" s="1786"/>
      <c r="BU5" s="1787"/>
      <c r="BV5" s="1786"/>
      <c r="BW5" s="1787"/>
      <c r="BX5" s="1788"/>
      <c r="BY5" s="1787"/>
      <c r="BZ5" s="1788"/>
      <c r="CA5" s="1787"/>
      <c r="CB5" s="1788"/>
      <c r="CC5" s="1787"/>
      <c r="CD5" s="1786"/>
      <c r="CE5" s="1786"/>
      <c r="CF5" s="1789"/>
      <c r="CG5" s="1789"/>
      <c r="CH5" s="1789"/>
      <c r="CI5" s="1790"/>
      <c r="CJ5" s="1790"/>
      <c r="CK5" s="1790"/>
      <c r="CL5" s="1790"/>
      <c r="CM5" s="1790"/>
      <c r="CN5" s="1790"/>
      <c r="CO5" s="1790"/>
      <c r="CP5" s="1790"/>
      <c r="CQ5" s="1790"/>
      <c r="CR5" s="1790"/>
      <c r="CS5" s="1790"/>
      <c r="CT5" s="1790"/>
      <c r="CU5" s="1790"/>
      <c r="CV5" s="1790"/>
      <c r="CW5" s="1790"/>
      <c r="CX5" s="1790"/>
      <c r="CY5" s="1790"/>
      <c r="CZ5" s="1790"/>
      <c r="DA5" s="1790"/>
      <c r="DB5" s="1790"/>
      <c r="DC5" s="1790"/>
      <c r="DD5" s="1790"/>
      <c r="DE5" s="1790"/>
      <c r="DF5" s="1790"/>
      <c r="DG5" s="1790"/>
      <c r="DH5" s="1790"/>
      <c r="DI5" s="1790"/>
      <c r="DJ5" s="1790"/>
      <c r="DK5" s="1790"/>
      <c r="DL5" s="1790"/>
      <c r="DM5" s="1790"/>
      <c r="DN5" s="1790"/>
      <c r="DO5" s="1790"/>
      <c r="DP5" s="1790"/>
      <c r="DQ5" s="1790"/>
      <c r="DR5" s="1790"/>
      <c r="DS5" s="1790"/>
      <c r="DT5" s="1790"/>
      <c r="DU5" s="1790"/>
      <c r="DV5" s="1790"/>
      <c r="DW5" s="1790"/>
      <c r="DX5" s="1790"/>
      <c r="DY5" s="1790"/>
      <c r="DZ5" s="1790"/>
      <c r="EA5" s="1790"/>
      <c r="EB5" s="1790"/>
      <c r="EC5" s="1790"/>
      <c r="ED5" s="1790"/>
      <c r="EE5" s="1790"/>
      <c r="EF5" s="1790"/>
      <c r="EG5" s="1790"/>
      <c r="EH5" s="1790"/>
      <c r="EI5" s="1790"/>
      <c r="EJ5" s="1790"/>
      <c r="EK5" s="1790"/>
      <c r="EL5" s="1790"/>
      <c r="EM5" s="1790"/>
      <c r="EN5" s="1790"/>
      <c r="EO5" s="1790"/>
      <c r="EP5" s="1790"/>
      <c r="EQ5" s="1790"/>
      <c r="ER5" s="1790"/>
      <c r="ES5" s="1790"/>
      <c r="ET5" s="1790"/>
      <c r="EU5" s="1790"/>
      <c r="EV5" s="1790"/>
      <c r="EW5" s="1790"/>
      <c r="EX5" s="1790"/>
      <c r="EY5" s="1790"/>
      <c r="EZ5" s="1790"/>
      <c r="FA5" s="1790"/>
      <c r="FB5" s="1792"/>
      <c r="FC5" s="1792"/>
      <c r="FD5" s="1792"/>
      <c r="FE5" s="1792"/>
      <c r="FF5" s="1792"/>
      <c r="FG5" s="1792"/>
      <c r="FH5" s="1792"/>
      <c r="FI5" s="1792"/>
      <c r="FJ5" s="1792"/>
      <c r="FK5" s="1792"/>
      <c r="FL5" s="1792"/>
      <c r="FM5" s="1792"/>
      <c r="FN5" s="1792"/>
      <c r="FO5" s="1792"/>
      <c r="FP5" s="1792"/>
      <c r="FQ5" s="1792"/>
      <c r="FR5" s="1792"/>
      <c r="FS5" s="1792"/>
      <c r="FT5" s="1792"/>
      <c r="FU5" s="1792"/>
      <c r="FV5" s="1792"/>
      <c r="FW5" s="1792"/>
      <c r="FX5" s="1792"/>
      <c r="FY5" s="1792"/>
      <c r="FZ5" s="1792"/>
      <c r="GA5" s="1792"/>
      <c r="GB5" s="1792"/>
      <c r="GC5" s="1792"/>
      <c r="GD5" s="1792"/>
      <c r="GE5" s="1792"/>
      <c r="GF5" s="1792"/>
      <c r="GG5" s="1792"/>
      <c r="GH5" s="1792"/>
      <c r="GI5" s="1792"/>
      <c r="GJ5" s="1792"/>
      <c r="GK5" s="1792"/>
      <c r="GL5" s="1792"/>
      <c r="GM5" s="1792"/>
      <c r="GN5" s="1792"/>
      <c r="GO5" s="1792"/>
      <c r="GP5" s="1792"/>
      <c r="GQ5" s="1792"/>
      <c r="GR5" s="1792"/>
      <c r="GS5" s="1792"/>
      <c r="GT5" s="1792"/>
      <c r="GU5" s="1792"/>
      <c r="GV5" s="1792"/>
      <c r="GW5" s="1792"/>
      <c r="GX5" s="1792"/>
      <c r="GY5" s="1792"/>
      <c r="GZ5" s="1792"/>
      <c r="HA5" s="1792"/>
      <c r="HB5" s="1792"/>
      <c r="HC5" s="1792"/>
      <c r="HD5" s="1792"/>
      <c r="HE5" s="1792"/>
      <c r="HF5" s="1792"/>
      <c r="HG5" s="1792"/>
      <c r="HH5" s="1792"/>
      <c r="HI5" s="1792"/>
      <c r="HJ5" s="1792"/>
      <c r="HK5" s="1792"/>
      <c r="HL5" s="1792"/>
      <c r="HM5" s="1792"/>
      <c r="HN5" s="1792"/>
      <c r="HO5" s="1792"/>
      <c r="HP5" s="1792"/>
      <c r="HQ5" s="1792"/>
      <c r="HR5" s="1792"/>
      <c r="HS5" s="1792"/>
      <c r="HT5" s="1792"/>
      <c r="HU5" s="1792"/>
      <c r="HV5" s="1792"/>
      <c r="HW5" s="1792"/>
      <c r="HX5" s="1792"/>
      <c r="HY5" s="1792"/>
      <c r="HZ5" s="1792"/>
      <c r="IA5" s="1792"/>
      <c r="IB5" s="1792"/>
      <c r="IC5" s="1792"/>
      <c r="ID5" s="1793"/>
      <c r="IE5" s="1793"/>
      <c r="IF5" s="1793"/>
      <c r="IG5" s="1793"/>
      <c r="IH5" s="1793"/>
      <c r="II5" s="1793"/>
      <c r="IJ5" s="1793"/>
      <c r="IK5" s="1793"/>
      <c r="IL5" s="1793"/>
      <c r="IM5" s="1793"/>
      <c r="IN5" s="1793"/>
      <c r="IO5" s="1793"/>
      <c r="IP5" s="1793"/>
      <c r="IQ5" s="1793"/>
      <c r="IR5" s="1793"/>
      <c r="IS5" s="1793"/>
      <c r="IT5" s="1793"/>
      <c r="IU5" s="1793"/>
      <c r="IV5" s="1793"/>
      <c r="IW5" s="1793"/>
      <c r="IX5" s="1793"/>
      <c r="IY5" s="1793"/>
      <c r="IZ5" s="1793"/>
      <c r="JA5" s="1793"/>
      <c r="JB5" s="1793"/>
      <c r="JC5" s="1793"/>
      <c r="JD5" s="1793"/>
      <c r="JE5" s="1793"/>
      <c r="JF5" s="1793"/>
      <c r="JG5" s="1793"/>
      <c r="JH5" s="1793"/>
      <c r="JI5" s="1793"/>
    </row>
    <row r="6" spans="1:269" s="1783" customFormat="1" ht="15.6">
      <c r="A6" s="1784"/>
      <c r="B6" s="1794" t="s">
        <v>1753</v>
      </c>
      <c r="C6" s="1795">
        <v>-94626.886541995918</v>
      </c>
      <c r="D6" s="1795">
        <v>-86042.135726664797</v>
      </c>
      <c r="E6" s="1795">
        <v>-239224.66691332421</v>
      </c>
      <c r="F6" s="1795">
        <v>-374368.82937736344</v>
      </c>
      <c r="G6" s="1795">
        <v>-424466.67367185513</v>
      </c>
      <c r="H6" s="1795">
        <v>-416420.21532437101</v>
      </c>
      <c r="I6" s="1795">
        <v>-565715.01937484194</v>
      </c>
      <c r="J6" s="1795">
        <v>-413497.23320668191</v>
      </c>
      <c r="K6" s="1795">
        <v>-426895.76378957822</v>
      </c>
      <c r="L6" s="1796">
        <v>-706301.88392284315</v>
      </c>
      <c r="M6" s="1795">
        <v>-756671.52222796809</v>
      </c>
      <c r="N6" s="1796">
        <v>-822574.14142361679</v>
      </c>
      <c r="O6" s="1795">
        <v>-752434.21997382829</v>
      </c>
      <c r="P6" s="1796">
        <v>-788561.32996752055</v>
      </c>
      <c r="Q6" s="1795">
        <v>-939670.02487954323</v>
      </c>
      <c r="R6" s="1796">
        <v>-728596.75990337797</v>
      </c>
      <c r="S6" s="1795">
        <v>-765324.55745123536</v>
      </c>
      <c r="T6" s="1796">
        <v>-721065.66266492859</v>
      </c>
      <c r="U6" s="1795">
        <v>-747221.67485142057</v>
      </c>
      <c r="V6" s="1796">
        <v>-626500.91997782828</v>
      </c>
      <c r="W6" s="1795">
        <v>-517861.44235262263</v>
      </c>
      <c r="X6" s="1796">
        <v>-539116.02833498328</v>
      </c>
      <c r="Y6" s="1795">
        <v>-647922.66576186277</v>
      </c>
      <c r="Z6" s="1796">
        <v>-589980.66061006056</v>
      </c>
      <c r="AA6" s="1795">
        <v>-497794.66901347565</v>
      </c>
      <c r="AB6" s="1796">
        <v>-560163.24825082556</v>
      </c>
      <c r="AC6" s="1795">
        <v>-731325.72134546307</v>
      </c>
      <c r="AD6" s="1796">
        <v>-691268.71559280064</v>
      </c>
      <c r="AE6" s="1795">
        <v>-690348.26684118737</v>
      </c>
      <c r="AF6" s="1796">
        <v>-734029.68180408003</v>
      </c>
      <c r="AG6" s="1795">
        <v>-531658.01939589006</v>
      </c>
      <c r="AH6" s="1796">
        <v>-578529.23918634001</v>
      </c>
      <c r="AI6" s="1795">
        <v>-623997.9057717151</v>
      </c>
      <c r="AJ6" s="1796">
        <v>-708314.43007134926</v>
      </c>
      <c r="AK6" s="1795">
        <v>-650829.92821469996</v>
      </c>
      <c r="AL6" s="1796">
        <v>-653348.88925440004</v>
      </c>
      <c r="AM6" s="1795">
        <v>-638403.83873122977</v>
      </c>
      <c r="AN6" s="1796">
        <v>-725667.52955466975</v>
      </c>
      <c r="AO6" s="1795">
        <v>-682713.29342093505</v>
      </c>
      <c r="AP6" s="1796">
        <v>-643665.13651921262</v>
      </c>
      <c r="AQ6" s="1795">
        <v>-662925.78451357631</v>
      </c>
      <c r="AR6" s="1796">
        <v>-720151.62283394393</v>
      </c>
      <c r="AS6" s="1795">
        <v>-671088.76537680742</v>
      </c>
      <c r="AT6" s="1796">
        <v>-708284.63525977999</v>
      </c>
      <c r="AU6" s="1795">
        <v>-730361.55296240281</v>
      </c>
      <c r="AV6" s="1796">
        <v>-604626.37730819371</v>
      </c>
      <c r="AW6" s="1795">
        <v>-479520.1851028495</v>
      </c>
      <c r="AX6" s="1796">
        <v>-456992.6883365399</v>
      </c>
      <c r="AY6" s="1795">
        <v>-451125.47050810995</v>
      </c>
      <c r="AZ6" s="1796">
        <v>-564943.99454874999</v>
      </c>
      <c r="BA6" s="1795">
        <v>-636654.07383860694</v>
      </c>
      <c r="BB6" s="1795">
        <v>-556149.84809982846</v>
      </c>
      <c r="BC6" s="1795">
        <v>-584587.93771022279</v>
      </c>
      <c r="BD6" s="1796">
        <v>-574226.80171663594</v>
      </c>
      <c r="BE6" s="1795">
        <v>-558721.32426467561</v>
      </c>
      <c r="BF6" s="1796">
        <v>-513306.49258975993</v>
      </c>
      <c r="BG6" s="1795">
        <v>-568383.23868739489</v>
      </c>
      <c r="BH6" s="1796">
        <v>-574712.06823452469</v>
      </c>
      <c r="BI6" s="1795">
        <v>-626166.71340151108</v>
      </c>
      <c r="BJ6" s="1796">
        <v>-581024.9802186077</v>
      </c>
      <c r="BK6" s="1795">
        <v>-549943.14667137282</v>
      </c>
      <c r="BL6" s="1796">
        <v>-600146.54513077205</v>
      </c>
      <c r="BM6" s="1795">
        <v>-1082839.4780940793</v>
      </c>
      <c r="BN6" s="1795">
        <v>-1327513.8802323511</v>
      </c>
      <c r="BO6" s="1795">
        <v>-1370261.9601908037</v>
      </c>
      <c r="BP6" s="1795">
        <v>-1418260.1949080685</v>
      </c>
      <c r="BQ6" s="1796">
        <v>-1632912.0106801693</v>
      </c>
      <c r="BR6" s="1795">
        <v>-1645842.7636907869</v>
      </c>
      <c r="BS6" s="1795">
        <v>-1725931.5511137843</v>
      </c>
      <c r="BT6" s="1795">
        <v>-1508217.6098792029</v>
      </c>
      <c r="BU6" s="1796">
        <v>-1499686.153132427</v>
      </c>
      <c r="BV6" s="1795">
        <v>-1804600.4384094269</v>
      </c>
      <c r="BW6" s="1796">
        <v>-1815294.150070752</v>
      </c>
      <c r="BX6" s="1795">
        <v>-1728377.380541947</v>
      </c>
      <c r="BY6" s="1796">
        <v>-1725207.5808636816</v>
      </c>
      <c r="BZ6" s="1795">
        <v>-1877294.7198916578</v>
      </c>
      <c r="CA6" s="1796">
        <v>-1895402.3128697169</v>
      </c>
      <c r="CB6" s="1795">
        <v>-4424467.9164639963</v>
      </c>
      <c r="CC6" s="1796">
        <v>-5983620.4897673931</v>
      </c>
      <c r="CD6" s="1795">
        <v>-6229030.6657998301</v>
      </c>
      <c r="CE6" s="1795">
        <v>-10196485.698117116</v>
      </c>
      <c r="CF6" s="1797">
        <v>-12704437.38710737</v>
      </c>
      <c r="CG6" s="1797">
        <v>-19915.608508223831</v>
      </c>
      <c r="CH6" s="1797">
        <v>-23599.341256652875</v>
      </c>
      <c r="CI6" s="1798">
        <v>-33219.232578692921</v>
      </c>
      <c r="CJ6" s="1798">
        <v>-38974.8139059901</v>
      </c>
      <c r="CK6" s="1798">
        <v>-39899.00454658836</v>
      </c>
      <c r="CL6" s="1798">
        <v>-40662.175369720528</v>
      </c>
      <c r="CM6" s="1798">
        <v>-41890.476474361152</v>
      </c>
      <c r="CN6" s="1798">
        <v>-41693.753227393907</v>
      </c>
      <c r="CO6" s="1798">
        <v>-64413.672153748797</v>
      </c>
      <c r="CP6" s="1798">
        <v>-89046.879042866072</v>
      </c>
      <c r="CQ6" s="1798">
        <v>-97000.590990220473</v>
      </c>
      <c r="CR6" s="1798">
        <v>-234278.56880949045</v>
      </c>
      <c r="CS6" s="1798">
        <v>-309340.58499883558</v>
      </c>
      <c r="CT6" s="1798">
        <v>-323918.93777135108</v>
      </c>
      <c r="CU6" s="1798">
        <v>-317370.81334867899</v>
      </c>
      <c r="CV6" s="1798">
        <v>-327434.59802819818</v>
      </c>
      <c r="CW6" s="1798">
        <v>-322916.99260918284</v>
      </c>
      <c r="CX6" s="1798">
        <v>-316766.63464314415</v>
      </c>
      <c r="CY6" s="1798">
        <v>-328526.09463854815</v>
      </c>
      <c r="CZ6" s="1798">
        <v>-340106.49640055856</v>
      </c>
      <c r="DA6" s="1798">
        <v>-327297.18409897725</v>
      </c>
      <c r="DB6" s="1798">
        <v>-319268.91541745438</v>
      </c>
      <c r="DC6" s="1798">
        <v>-328642.32220356597</v>
      </c>
      <c r="DD6" s="1798">
        <v>-303317.41170904902</v>
      </c>
      <c r="DE6" s="1798">
        <v>-290181.08158522542</v>
      </c>
      <c r="DF6" s="1798">
        <v>-301865.26030029607</v>
      </c>
      <c r="DG6" s="1798">
        <v>-305499.83509095205</v>
      </c>
      <c r="DH6" s="1798">
        <v>-324477.5725506586</v>
      </c>
      <c r="DI6" s="1798">
        <v>-370161.25385842158</v>
      </c>
      <c r="DJ6" s="1798">
        <v>-361298.42438539112</v>
      </c>
      <c r="DK6" s="1798">
        <v>-440559.29264836921</v>
      </c>
      <c r="DL6" s="1798">
        <v>-471346.13281016459</v>
      </c>
      <c r="DM6" s="1798">
        <v>-543454.30900997948</v>
      </c>
      <c r="DN6" s="1798">
        <v>-607806.55474009551</v>
      </c>
      <c r="DO6" s="1798">
        <v>-1139041.286295936</v>
      </c>
      <c r="DP6" s="1798">
        <v>-1440376.4284672227</v>
      </c>
      <c r="DQ6" s="1798">
        <v>-1799900.028550569</v>
      </c>
      <c r="DR6" s="1798">
        <v>-1795279.8002637392</v>
      </c>
      <c r="DS6" s="1798">
        <v>-1954300.3302177719</v>
      </c>
      <c r="DT6" s="1798">
        <v>-2033984.124202559</v>
      </c>
      <c r="DU6" s="1798">
        <v>-2085714.9264115228</v>
      </c>
      <c r="DV6" s="1798">
        <v>-2301765.618457472</v>
      </c>
      <c r="DW6" s="1798">
        <v>-2748857.5298506259</v>
      </c>
      <c r="DX6" s="1798">
        <v>-2951073.1266409275</v>
      </c>
      <c r="DY6" s="1798">
        <v>-3006324.4929392328</v>
      </c>
      <c r="DZ6" s="1798">
        <v>-3566322.3657317478</v>
      </c>
      <c r="EA6" s="1798">
        <v>-8582225.8344040588</v>
      </c>
      <c r="EB6" s="1798">
        <v>-16963911.301470887</v>
      </c>
      <c r="EC6" s="1798">
        <v>-14214106.70782307</v>
      </c>
      <c r="ED6" s="1798">
        <v>-14227506.302783009</v>
      </c>
      <c r="EE6" s="1798">
        <v>-16447478.675255867</v>
      </c>
      <c r="EF6" s="1798">
        <v>-17460266.333788734</v>
      </c>
      <c r="EG6" s="1798">
        <v>-18045044.675984245</v>
      </c>
      <c r="EH6" s="1798">
        <v>-18830050.198228482</v>
      </c>
      <c r="EI6" s="1798">
        <v>-30708633.279930253</v>
      </c>
      <c r="EJ6" s="1798">
        <v>-45596903.93405468</v>
      </c>
      <c r="EK6" s="1798">
        <v>-66258169.977297239</v>
      </c>
      <c r="EL6" s="1798">
        <v>-28856.803243340222</v>
      </c>
      <c r="EM6" s="1798">
        <v>-27776.92920150853</v>
      </c>
      <c r="EN6" s="1798">
        <v>-27814.23965215082</v>
      </c>
      <c r="EO6" s="1798">
        <v>-27003.212999208157</v>
      </c>
      <c r="EP6" s="1798">
        <v>-27816.061985554927</v>
      </c>
      <c r="EQ6" s="1798">
        <v>-51667.357024491284</v>
      </c>
      <c r="ER6" s="1798">
        <v>-56851.10319240571</v>
      </c>
      <c r="ES6" s="1798">
        <v>-47921.338801371618</v>
      </c>
      <c r="ET6" s="1798">
        <v>-47798.936341034147</v>
      </c>
      <c r="EU6" s="1798">
        <v>-50807.430001139917</v>
      </c>
      <c r="EV6" s="1798">
        <v>-51172.565904300136</v>
      </c>
      <c r="EW6" s="1798">
        <v>-46837.658555237576</v>
      </c>
      <c r="EX6" s="1798">
        <v>-45196.989713180381</v>
      </c>
      <c r="EY6" s="1798">
        <v>-41019.755535904871</v>
      </c>
      <c r="EZ6" s="1798">
        <v>-38625.914951767998</v>
      </c>
      <c r="FA6" s="1798">
        <v>-33611.006327006944</v>
      </c>
      <c r="FB6" s="1799"/>
      <c r="FC6" s="1799"/>
      <c r="FD6" s="1799"/>
      <c r="FE6" s="1799"/>
      <c r="FF6" s="1799"/>
      <c r="FG6" s="1799"/>
      <c r="FH6" s="1799"/>
      <c r="FI6" s="1799"/>
      <c r="FJ6" s="1799"/>
      <c r="FK6" s="1799"/>
      <c r="FL6" s="1799"/>
      <c r="FM6" s="1799"/>
      <c r="FN6" s="1799"/>
      <c r="FO6" s="1799"/>
      <c r="FP6" s="1799"/>
      <c r="FQ6" s="1799"/>
      <c r="FR6" s="1799"/>
      <c r="FS6" s="1799"/>
      <c r="FT6" s="1799"/>
      <c r="FU6" s="1799"/>
      <c r="FV6" s="1799"/>
      <c r="FW6" s="1799"/>
      <c r="FX6" s="1799"/>
      <c r="FY6" s="1799"/>
      <c r="FZ6" s="1792"/>
      <c r="GA6" s="1792"/>
      <c r="GB6" s="1792"/>
      <c r="GC6" s="1792"/>
      <c r="GD6" s="1792"/>
      <c r="GE6" s="1792"/>
      <c r="GF6" s="1792"/>
      <c r="GG6" s="1792"/>
      <c r="GH6" s="1792"/>
      <c r="GI6" s="1792"/>
      <c r="GJ6" s="1792"/>
      <c r="GK6" s="1792"/>
      <c r="GL6" s="1792"/>
      <c r="GM6" s="1792"/>
      <c r="GN6" s="1792"/>
      <c r="GO6" s="1792"/>
      <c r="GP6" s="1792"/>
      <c r="GQ6" s="1792"/>
      <c r="GR6" s="1792"/>
      <c r="GS6" s="1792"/>
      <c r="GT6" s="1792"/>
      <c r="GU6" s="1792"/>
      <c r="GV6" s="1792"/>
      <c r="GW6" s="1792"/>
      <c r="GX6" s="1792"/>
      <c r="GY6" s="1792"/>
      <c r="GZ6" s="1792"/>
      <c r="HA6" s="1792"/>
      <c r="HB6" s="1792"/>
      <c r="HC6" s="1792"/>
      <c r="HD6" s="1792"/>
      <c r="HE6" s="1792"/>
      <c r="HF6" s="1792"/>
      <c r="HG6" s="1792"/>
      <c r="HH6" s="1792"/>
      <c r="HI6" s="1792"/>
      <c r="HJ6" s="1792"/>
      <c r="HK6" s="1792"/>
      <c r="HL6" s="1792"/>
      <c r="HM6" s="1792"/>
      <c r="HN6" s="1792"/>
      <c r="HO6" s="1792"/>
      <c r="HP6" s="1792"/>
      <c r="HQ6" s="1792"/>
      <c r="HR6" s="1792"/>
      <c r="HS6" s="1792"/>
      <c r="HT6" s="1792"/>
      <c r="HU6" s="1792"/>
      <c r="HV6" s="1792"/>
      <c r="HW6" s="1792"/>
      <c r="HX6" s="1792"/>
      <c r="HY6" s="1792"/>
      <c r="HZ6" s="1792"/>
      <c r="IA6" s="1792"/>
      <c r="IB6" s="1792"/>
      <c r="IC6" s="1792"/>
      <c r="ID6" s="1793"/>
      <c r="IE6" s="1793"/>
      <c r="IF6" s="1793"/>
      <c r="IG6" s="1793"/>
      <c r="IH6" s="1793"/>
      <c r="II6" s="1793"/>
      <c r="IJ6" s="1793"/>
      <c r="IK6" s="1793"/>
      <c r="IL6" s="1793"/>
      <c r="IM6" s="1793"/>
      <c r="IN6" s="1793"/>
      <c r="IO6" s="1793"/>
      <c r="IP6" s="1793"/>
      <c r="IQ6" s="1793"/>
      <c r="IR6" s="1793"/>
      <c r="IS6" s="1793"/>
      <c r="IT6" s="1793"/>
      <c r="IU6" s="1793"/>
      <c r="IV6" s="1793"/>
      <c r="IW6" s="1793"/>
      <c r="IX6" s="1793"/>
      <c r="IY6" s="1793"/>
      <c r="IZ6" s="1793"/>
      <c r="JA6" s="1793"/>
      <c r="JB6" s="1793"/>
      <c r="JC6" s="1793"/>
      <c r="JD6" s="1793"/>
      <c r="JE6" s="1793"/>
      <c r="JF6" s="1793"/>
      <c r="JG6" s="1793"/>
      <c r="JH6" s="1793"/>
      <c r="JI6" s="1793"/>
    </row>
    <row r="7" spans="1:269" s="1800" customFormat="1" ht="15">
      <c r="A7" s="1801"/>
      <c r="B7" s="1802" t="s">
        <v>1752</v>
      </c>
      <c r="C7" s="1803">
        <v>-644659.47656326275</v>
      </c>
      <c r="D7" s="1803">
        <v>-614980.92058793164</v>
      </c>
      <c r="E7" s="1803">
        <v>-680668.60218459112</v>
      </c>
      <c r="F7" s="1803">
        <v>-639940.49717863044</v>
      </c>
      <c r="G7" s="1803">
        <v>-633500.8201656997</v>
      </c>
      <c r="H7" s="1803">
        <v>-657495.32891064987</v>
      </c>
      <c r="I7" s="1803">
        <v>-706601.12987794878</v>
      </c>
      <c r="J7" s="1803">
        <v>-664653.34956794884</v>
      </c>
      <c r="K7" s="1803">
        <v>-600720.05140084517</v>
      </c>
      <c r="L7" s="1804">
        <v>-612164.90857411013</v>
      </c>
      <c r="M7" s="1803">
        <v>-715075.91755923501</v>
      </c>
      <c r="N7" s="1804">
        <v>-790380.62464488368</v>
      </c>
      <c r="O7" s="1803">
        <v>-739795.15157509502</v>
      </c>
      <c r="P7" s="1804">
        <v>-765295.39503878751</v>
      </c>
      <c r="Q7" s="1803">
        <v>-821023.30873080995</v>
      </c>
      <c r="R7" s="1804">
        <v>-730087.39041464496</v>
      </c>
      <c r="S7" s="1803">
        <v>-712576.09296507994</v>
      </c>
      <c r="T7" s="1804">
        <v>-707856.69216120744</v>
      </c>
      <c r="U7" s="1803">
        <v>-725831.53753452748</v>
      </c>
      <c r="V7" s="1804">
        <v>-726261.18936909526</v>
      </c>
      <c r="W7" s="1803">
        <v>-674076.77102388954</v>
      </c>
      <c r="X7" s="1804">
        <v>-711048.14846625016</v>
      </c>
      <c r="Y7" s="1803">
        <v>-755644.66957312985</v>
      </c>
      <c r="Z7" s="1804">
        <v>-668228.86337132752</v>
      </c>
      <c r="AA7" s="1803">
        <v>-378816.29870474245</v>
      </c>
      <c r="AB7" s="1804">
        <v>-488772.37813209242</v>
      </c>
      <c r="AC7" s="1803">
        <v>-659020.80236672994</v>
      </c>
      <c r="AD7" s="1804">
        <v>-629622.7591698675</v>
      </c>
      <c r="AE7" s="1803">
        <v>-626661.9994611874</v>
      </c>
      <c r="AF7" s="1804">
        <v>-691160.04420408001</v>
      </c>
      <c r="AG7" s="1803">
        <v>-541724.15300589008</v>
      </c>
      <c r="AH7" s="1804">
        <v>-553908.75269633997</v>
      </c>
      <c r="AI7" s="1803">
        <v>-508772.02503171511</v>
      </c>
      <c r="AJ7" s="1804">
        <v>-572252.09965157229</v>
      </c>
      <c r="AK7" s="1803">
        <v>-571413.07125469996</v>
      </c>
      <c r="AL7" s="1804">
        <v>-621780.84289439989</v>
      </c>
      <c r="AM7" s="1803">
        <v>-619638.89681180008</v>
      </c>
      <c r="AN7" s="1804">
        <v>-637992.10264636995</v>
      </c>
      <c r="AO7" s="1803">
        <v>-659809.32494408009</v>
      </c>
      <c r="AP7" s="1804">
        <v>-639497.7094601799</v>
      </c>
      <c r="AQ7" s="1803">
        <v>-640793.6878515</v>
      </c>
      <c r="AR7" s="1804">
        <v>-667235.82320280001</v>
      </c>
      <c r="AS7" s="1803">
        <v>-683615.73988270003</v>
      </c>
      <c r="AT7" s="1804">
        <v>-668570.44902977999</v>
      </c>
      <c r="AU7" s="1803">
        <v>-610384.49714343995</v>
      </c>
      <c r="AV7" s="1804">
        <v>-575168.90263967984</v>
      </c>
      <c r="AW7" s="1803">
        <v>-466386.32104076003</v>
      </c>
      <c r="AX7" s="1804">
        <v>-475907.12989653996</v>
      </c>
      <c r="AY7" s="1803">
        <v>-469265.35660810996</v>
      </c>
      <c r="AZ7" s="1804">
        <v>-545943.39368874987</v>
      </c>
      <c r="BA7" s="1803">
        <v>-591270.59405247995</v>
      </c>
      <c r="BB7" s="1803">
        <v>-574251.00736758998</v>
      </c>
      <c r="BC7" s="1803">
        <v>-583790.45141108998</v>
      </c>
      <c r="BD7" s="1804">
        <v>-588653.44370818674</v>
      </c>
      <c r="BE7" s="1803">
        <v>-584124.96064269682</v>
      </c>
      <c r="BF7" s="1804">
        <v>-598046.16379975993</v>
      </c>
      <c r="BG7" s="1803">
        <v>-624627.78683901113</v>
      </c>
      <c r="BH7" s="1804">
        <v>-572190.43142186641</v>
      </c>
      <c r="BI7" s="1803">
        <v>-673117.34026151104</v>
      </c>
      <c r="BJ7" s="1804">
        <v>-634409.88973019214</v>
      </c>
      <c r="BK7" s="1803">
        <v>-644166.06193410093</v>
      </c>
      <c r="BL7" s="1804">
        <v>-736057.71433110093</v>
      </c>
      <c r="BM7" s="1803">
        <v>-870285.66271426692</v>
      </c>
      <c r="BN7" s="1803">
        <v>-1126260.8579232718</v>
      </c>
      <c r="BO7" s="1803">
        <v>-1184176.732109427</v>
      </c>
      <c r="BP7" s="1803">
        <v>-1238013.3046094268</v>
      </c>
      <c r="BQ7" s="1804">
        <v>-1469367.9095224272</v>
      </c>
      <c r="BR7" s="1803">
        <v>-1454496.5493924271</v>
      </c>
      <c r="BS7" s="1803">
        <v>-1468598.2745124272</v>
      </c>
      <c r="BT7" s="1803">
        <v>-1217451.1231094268</v>
      </c>
      <c r="BU7" s="1804">
        <v>-1275444.4970524269</v>
      </c>
      <c r="BV7" s="1803">
        <v>-1513864.2768894271</v>
      </c>
      <c r="BW7" s="1804">
        <v>-1555285.9850394269</v>
      </c>
      <c r="BX7" s="1803">
        <v>-1455053.2359194271</v>
      </c>
      <c r="BY7" s="1804">
        <v>-1541066.0614841101</v>
      </c>
      <c r="BZ7" s="1803">
        <v>-1758219.2306241095</v>
      </c>
      <c r="CA7" s="1804">
        <v>-1787515.4631610499</v>
      </c>
      <c r="CB7" s="1803">
        <v>-4676973.9832053678</v>
      </c>
      <c r="CC7" s="1804">
        <v>-6110320.3436632361</v>
      </c>
      <c r="CD7" s="1803">
        <v>-6759543.5972147472</v>
      </c>
      <c r="CE7" s="1803">
        <v>-11356605.79679645</v>
      </c>
      <c r="CF7" s="1805">
        <v>-14602968.787499528</v>
      </c>
      <c r="CG7" s="1805">
        <v>-23287.056520971502</v>
      </c>
      <c r="CH7" s="1805">
        <v>-27352.064327740871</v>
      </c>
      <c r="CI7" s="1805">
        <v>-39349.960029867492</v>
      </c>
      <c r="CJ7" s="1805">
        <v>-46395.160207008157</v>
      </c>
      <c r="CK7" s="1805">
        <v>-48267.748851420714</v>
      </c>
      <c r="CL7" s="1805">
        <v>-50285.843146764266</v>
      </c>
      <c r="CM7" s="1805">
        <v>-51596.769747483835</v>
      </c>
      <c r="CN7" s="1805">
        <v>-51659.786891113916</v>
      </c>
      <c r="CO7" s="1805">
        <v>-78356.892578544735</v>
      </c>
      <c r="CP7" s="1805">
        <v>-104544.4319719895</v>
      </c>
      <c r="CQ7" s="1805">
        <v>-114377.001262494</v>
      </c>
      <c r="CR7" s="1805">
        <v>-275623.56353578682</v>
      </c>
      <c r="CS7" s="1805">
        <v>-366357.65073312237</v>
      </c>
      <c r="CT7" s="1805">
        <v>-391303.80249603029</v>
      </c>
      <c r="CU7" s="1805">
        <v>-386104.78346902807</v>
      </c>
      <c r="CV7" s="1805">
        <v>-398503.74275066867</v>
      </c>
      <c r="CW7" s="1805">
        <v>-398165.53609214869</v>
      </c>
      <c r="CX7" s="1805">
        <v>-392036.9075011955</v>
      </c>
      <c r="CY7" s="1805">
        <v>-406631.58887351234</v>
      </c>
      <c r="CZ7" s="1805">
        <v>-411000.79244420817</v>
      </c>
      <c r="DA7" s="1805">
        <v>-404663.45167369477</v>
      </c>
      <c r="DB7" s="1805">
        <v>-402310.19892899325</v>
      </c>
      <c r="DC7" s="1805">
        <v>-418533.82161354454</v>
      </c>
      <c r="DD7" s="1805">
        <v>-408677.93580874498</v>
      </c>
      <c r="DE7" s="1805">
        <v>-412168.2084936162</v>
      </c>
      <c r="DF7" s="1805">
        <v>-411964.11625660921</v>
      </c>
      <c r="DG7" s="1805">
        <v>-421707.58968911541</v>
      </c>
      <c r="DH7" s="1805">
        <v>-470115.86182123161</v>
      </c>
      <c r="DI7" s="1805">
        <v>-508301.50878008211</v>
      </c>
      <c r="DJ7" s="1805">
        <v>-513012.57017368928</v>
      </c>
      <c r="DK7" s="1805">
        <v>-569288.84910598083</v>
      </c>
      <c r="DL7" s="1805">
        <v>-608788.96734385623</v>
      </c>
      <c r="DM7" s="1805">
        <v>-717594.31309982867</v>
      </c>
      <c r="DN7" s="1805">
        <v>-794405.28255057707</v>
      </c>
      <c r="DO7" s="1805">
        <v>-1478375.3942146481</v>
      </c>
      <c r="DP7" s="1805">
        <v>-1802992.1028697686</v>
      </c>
      <c r="DQ7" s="1805">
        <v>-2132218.4755032323</v>
      </c>
      <c r="DR7" s="1805">
        <v>-2281673.5431412384</v>
      </c>
      <c r="DS7" s="1805">
        <v>-2540535.2139159571</v>
      </c>
      <c r="DT7" s="1805">
        <v>-2594453.8443117212</v>
      </c>
      <c r="DU7" s="1805">
        <v>-2593755.9121583323</v>
      </c>
      <c r="DV7" s="1805">
        <v>-2780839.7630534149</v>
      </c>
      <c r="DW7" s="1805">
        <v>-3323655.1117583523</v>
      </c>
      <c r="DX7" s="1805">
        <v>-3703423.5566194919</v>
      </c>
      <c r="DY7" s="1805">
        <v>-3750737.0782140549</v>
      </c>
      <c r="DZ7" s="1805">
        <v>-4364843.6046066293</v>
      </c>
      <c r="EA7" s="1805">
        <v>-10488101.58418031</v>
      </c>
      <c r="EB7" s="1805">
        <v>-20831187.742719058</v>
      </c>
      <c r="EC7" s="1805">
        <v>-17851691.225269157</v>
      </c>
      <c r="ED7" s="1805">
        <v>-17684416.714282744</v>
      </c>
      <c r="EE7" s="1805">
        <v>-20303911.826150637</v>
      </c>
      <c r="EF7" s="1805">
        <v>-21115539.152060546</v>
      </c>
      <c r="EG7" s="1805">
        <v>-21850985.894268245</v>
      </c>
      <c r="EH7" s="1805">
        <v>-22724299.913176082</v>
      </c>
      <c r="EI7" s="1805">
        <v>-37204315.094004065</v>
      </c>
      <c r="EJ7" s="1805">
        <v>-54031060.405315913</v>
      </c>
      <c r="EK7" s="1805">
        <v>-77865030.279359326</v>
      </c>
      <c r="EL7" s="1805">
        <v>-35698.765791793419</v>
      </c>
      <c r="EM7" s="1805">
        <v>-34640.985682308528</v>
      </c>
      <c r="EN7" s="1805">
        <v>-34675.535572896792</v>
      </c>
      <c r="EO7" s="1805">
        <v>-34509.44134354961</v>
      </c>
      <c r="EP7" s="1805">
        <v>-34520.053805756193</v>
      </c>
      <c r="EQ7" s="1805">
        <v>-62586.924754588996</v>
      </c>
      <c r="ER7" s="1805">
        <v>-66010.331852286137</v>
      </c>
      <c r="ES7" s="1805">
        <v>-57686.803019567495</v>
      </c>
      <c r="ET7" s="1805">
        <v>-56911.905656835406</v>
      </c>
      <c r="EU7" s="1805">
        <v>-58197.285146374583</v>
      </c>
      <c r="EV7" s="1805">
        <v>-60030.706886287306</v>
      </c>
      <c r="EW7" s="1805">
        <v>-55922.579947819395</v>
      </c>
      <c r="EX7" s="1805">
        <v>-54500.643354850981</v>
      </c>
      <c r="EY7" s="1805">
        <v>-52202.844595148861</v>
      </c>
      <c r="EZ7" s="1805">
        <v>-49684.948004441932</v>
      </c>
      <c r="FA7" s="1805">
        <v>-42774.352695029738</v>
      </c>
      <c r="FB7" s="1806"/>
      <c r="FC7" s="1806"/>
      <c r="FD7" s="1806"/>
      <c r="FE7" s="1806"/>
      <c r="FF7" s="1806"/>
      <c r="FG7" s="1806"/>
      <c r="FH7" s="1806"/>
      <c r="FI7" s="1806"/>
      <c r="FJ7" s="1806"/>
      <c r="FK7" s="1806"/>
      <c r="FL7" s="1806"/>
      <c r="FM7" s="1806"/>
      <c r="FN7" s="1806"/>
      <c r="FO7" s="1806"/>
      <c r="FP7" s="1806"/>
      <c r="FQ7" s="1806"/>
      <c r="FR7" s="1806"/>
      <c r="FS7" s="1806"/>
      <c r="FT7" s="1806"/>
      <c r="FU7" s="1806"/>
      <c r="FV7" s="1806"/>
      <c r="FW7" s="1806"/>
      <c r="FX7" s="1806"/>
      <c r="FY7" s="1806"/>
      <c r="FZ7" s="1791"/>
      <c r="GA7" s="1791"/>
      <c r="GB7" s="1791"/>
      <c r="GC7" s="1791"/>
      <c r="GD7" s="1791"/>
      <c r="GE7" s="1791"/>
      <c r="GF7" s="1791"/>
      <c r="GG7" s="1791"/>
      <c r="GH7" s="1791"/>
      <c r="GI7" s="1791"/>
      <c r="GJ7" s="1791"/>
      <c r="GK7" s="1791"/>
      <c r="GL7" s="1791"/>
      <c r="GM7" s="1791"/>
      <c r="GN7" s="1791"/>
      <c r="GO7" s="1791"/>
      <c r="GP7" s="1791"/>
      <c r="GQ7" s="1791"/>
      <c r="GR7" s="1791"/>
      <c r="GS7" s="1791"/>
      <c r="GT7" s="1791"/>
      <c r="GU7" s="1791"/>
      <c r="GV7" s="1791"/>
      <c r="GW7" s="1791"/>
      <c r="GX7" s="1791"/>
      <c r="GY7" s="1791"/>
      <c r="GZ7" s="1791"/>
      <c r="HA7" s="1791"/>
      <c r="HB7" s="1791"/>
      <c r="HC7" s="1791"/>
      <c r="HD7" s="1791"/>
      <c r="HE7" s="1791"/>
      <c r="HF7" s="1791"/>
      <c r="HG7" s="1791"/>
      <c r="HH7" s="1791"/>
      <c r="HI7" s="1791"/>
      <c r="HJ7" s="1791"/>
      <c r="HK7" s="1791"/>
      <c r="HL7" s="1791"/>
      <c r="HM7" s="1791"/>
      <c r="HN7" s="1791"/>
      <c r="HO7" s="1791"/>
      <c r="HP7" s="1791"/>
      <c r="HQ7" s="1791"/>
      <c r="HR7" s="1791"/>
      <c r="HS7" s="1791"/>
      <c r="HT7" s="1791"/>
      <c r="HU7" s="1791"/>
      <c r="HV7" s="1791"/>
      <c r="HW7" s="1791"/>
      <c r="HX7" s="1791"/>
      <c r="HY7" s="1791"/>
      <c r="HZ7" s="1791"/>
      <c r="IA7" s="1791"/>
      <c r="IB7" s="1791"/>
      <c r="IC7" s="1791"/>
      <c r="ID7" s="1807"/>
      <c r="IE7" s="1807"/>
      <c r="IF7" s="1807"/>
      <c r="IG7" s="1807"/>
      <c r="IH7" s="1807"/>
      <c r="II7" s="1807"/>
      <c r="IJ7" s="1807"/>
      <c r="IK7" s="1807"/>
      <c r="IL7" s="1807"/>
      <c r="IM7" s="1807"/>
      <c r="IN7" s="1807"/>
      <c r="IO7" s="1807"/>
      <c r="IP7" s="1807"/>
      <c r="IQ7" s="1807"/>
      <c r="IR7" s="1807"/>
      <c r="IS7" s="1807"/>
      <c r="IT7" s="1807"/>
      <c r="IU7" s="1807"/>
      <c r="IV7" s="1807"/>
      <c r="IW7" s="1807"/>
      <c r="IX7" s="1807"/>
      <c r="IY7" s="1807"/>
      <c r="IZ7" s="1807"/>
      <c r="JA7" s="1807"/>
      <c r="JB7" s="1807"/>
      <c r="JC7" s="1807"/>
      <c r="JD7" s="1807"/>
      <c r="JE7" s="1807"/>
      <c r="JF7" s="1807"/>
      <c r="JG7" s="1807"/>
      <c r="JH7" s="1807"/>
      <c r="JI7" s="1807"/>
    </row>
    <row r="8" spans="1:269" s="1808" customFormat="1" ht="15.6">
      <c r="A8" s="1809"/>
      <c r="B8" s="1810" t="s">
        <v>1750</v>
      </c>
      <c r="C8" s="1811">
        <v>460166.42803317722</v>
      </c>
      <c r="D8" s="1811">
        <v>477258.3986763783</v>
      </c>
      <c r="E8" s="1811">
        <v>407393.37754919898</v>
      </c>
      <c r="F8" s="1811">
        <v>440752.27794460946</v>
      </c>
      <c r="G8" s="1811">
        <v>447863.72355170024</v>
      </c>
      <c r="H8" s="1811">
        <v>414945.70449565013</v>
      </c>
      <c r="I8" s="1811">
        <v>360197.74321315938</v>
      </c>
      <c r="J8" s="1811">
        <v>405489.9227444912</v>
      </c>
      <c r="K8" s="1811">
        <v>464874.18946397473</v>
      </c>
      <c r="L8" s="1812">
        <v>455196.94540196989</v>
      </c>
      <c r="M8" s="1811">
        <v>355843.340715645</v>
      </c>
      <c r="N8" s="1812">
        <v>280919.08281191631</v>
      </c>
      <c r="O8" s="1811">
        <v>338396.24336600001</v>
      </c>
      <c r="P8" s="1812">
        <v>316718.47288549994</v>
      </c>
      <c r="Q8" s="1811">
        <v>258632.70058577001</v>
      </c>
      <c r="R8" s="1812">
        <v>332467.68611999997</v>
      </c>
      <c r="S8" s="1811">
        <v>349447.88934539998</v>
      </c>
      <c r="T8" s="1812">
        <v>359276.5911668</v>
      </c>
      <c r="U8" s="1811">
        <v>351198.54982215998</v>
      </c>
      <c r="V8" s="1812">
        <v>353967.90200368996</v>
      </c>
      <c r="W8" s="1811">
        <v>404822.44810758281</v>
      </c>
      <c r="X8" s="1812">
        <v>368491.03041622997</v>
      </c>
      <c r="Y8" s="1811">
        <v>321221.07550416997</v>
      </c>
      <c r="Z8" s="1812">
        <v>405449.8995766</v>
      </c>
      <c r="AA8" s="1811">
        <v>614231.64465060004</v>
      </c>
      <c r="AB8" s="1812">
        <v>501834.09515810001</v>
      </c>
      <c r="AC8" s="1811">
        <v>328094.73441504</v>
      </c>
      <c r="AD8" s="1812">
        <v>350384.25525650999</v>
      </c>
      <c r="AE8" s="1811">
        <v>340265.2230458</v>
      </c>
      <c r="AF8" s="1812">
        <v>275086.39017694001</v>
      </c>
      <c r="AG8" s="1811">
        <v>276177.97938353999</v>
      </c>
      <c r="AH8" s="1812">
        <v>278361.66387042002</v>
      </c>
      <c r="AI8" s="1811">
        <v>297912.74562</v>
      </c>
      <c r="AJ8" s="1812">
        <v>449150.17249980004</v>
      </c>
      <c r="AK8" s="1811">
        <v>390810.12358399999</v>
      </c>
      <c r="AL8" s="1812">
        <v>355466.81098379998</v>
      </c>
      <c r="AM8" s="1811">
        <v>355214.93428173999</v>
      </c>
      <c r="AN8" s="1812">
        <v>330731.64755086997</v>
      </c>
      <c r="AO8" s="1811">
        <v>295345.63601690001</v>
      </c>
      <c r="AP8" s="1812">
        <v>420043.23730609997</v>
      </c>
      <c r="AQ8" s="1811">
        <v>411139.29967499996</v>
      </c>
      <c r="AR8" s="1812">
        <v>377341.49494543002</v>
      </c>
      <c r="AS8" s="1811">
        <v>326205.01660946</v>
      </c>
      <c r="AT8" s="1812">
        <v>345258.74110426003</v>
      </c>
      <c r="AU8" s="1811">
        <v>397031.51515152003</v>
      </c>
      <c r="AV8" s="1812">
        <v>379128.82292036002</v>
      </c>
      <c r="AW8" s="1811">
        <v>384539.56196101999</v>
      </c>
      <c r="AX8" s="1812">
        <v>355256.23399765999</v>
      </c>
      <c r="AY8" s="1811">
        <v>344068.41480719001</v>
      </c>
      <c r="AZ8" s="1812">
        <v>417619.69467140001</v>
      </c>
      <c r="BA8" s="1811">
        <v>365463.54475415999</v>
      </c>
      <c r="BB8" s="1811">
        <v>411734.17460128001</v>
      </c>
      <c r="BC8" s="1811">
        <v>450139.03371327999</v>
      </c>
      <c r="BD8" s="1812">
        <v>446101.74779275997</v>
      </c>
      <c r="BE8" s="1811">
        <v>420146.58356539998</v>
      </c>
      <c r="BF8" s="1812">
        <v>406925.80989002</v>
      </c>
      <c r="BG8" s="1811">
        <v>381126.19740883622</v>
      </c>
      <c r="BH8" s="1812">
        <v>415139.97844764841</v>
      </c>
      <c r="BI8" s="1811">
        <v>380195.82588738372</v>
      </c>
      <c r="BJ8" s="1812">
        <v>432967.36415731383</v>
      </c>
      <c r="BK8" s="1811">
        <v>442659.90672731376</v>
      </c>
      <c r="BL8" s="1812">
        <v>330188.16619031382</v>
      </c>
      <c r="BM8" s="1811">
        <v>316524.21873845445</v>
      </c>
      <c r="BN8" s="1811">
        <v>426145.71273163782</v>
      </c>
      <c r="BO8" s="1811">
        <v>296246.76639163785</v>
      </c>
      <c r="BP8" s="1811">
        <v>293630.87513163779</v>
      </c>
      <c r="BQ8" s="1812">
        <v>253622.18416863782</v>
      </c>
      <c r="BR8" s="1811">
        <v>257569.8130686378</v>
      </c>
      <c r="BS8" s="1811">
        <v>314006.8763486378</v>
      </c>
      <c r="BT8" s="1811">
        <v>510355.3520316378</v>
      </c>
      <c r="BU8" s="1812">
        <v>528307.44887163781</v>
      </c>
      <c r="BV8" s="1811">
        <v>290596.2540016378</v>
      </c>
      <c r="BW8" s="1812">
        <v>237850.70454163782</v>
      </c>
      <c r="BX8" s="1811">
        <v>255482.93195163782</v>
      </c>
      <c r="BY8" s="1812">
        <v>247680.1373267</v>
      </c>
      <c r="BZ8" s="1811">
        <v>295965.65952670004</v>
      </c>
      <c r="CA8" s="1812">
        <v>282271.42646850005</v>
      </c>
      <c r="CB8" s="1811">
        <v>853285.30600836792</v>
      </c>
      <c r="CC8" s="1812">
        <v>996604.87863071496</v>
      </c>
      <c r="CD8" s="1811">
        <v>931294.24195522163</v>
      </c>
      <c r="CE8" s="1811">
        <v>2416356.8550926931</v>
      </c>
      <c r="CF8" s="1813">
        <v>2917765.2557959221</v>
      </c>
      <c r="CG8" s="1813">
        <v>3402.6529284721341</v>
      </c>
      <c r="CH8" s="1813">
        <v>4334.1711811909981</v>
      </c>
      <c r="CI8" s="1813">
        <v>6464.2474453067498</v>
      </c>
      <c r="CJ8" s="1813">
        <v>5444.8577367222097</v>
      </c>
      <c r="CK8" s="1813">
        <v>5552.9517909329852</v>
      </c>
      <c r="CL8" s="1813">
        <v>5504.9397729008906</v>
      </c>
      <c r="CM8" s="1813">
        <v>5234.0318810800054</v>
      </c>
      <c r="CN8" s="1813">
        <v>5504.8360270135645</v>
      </c>
      <c r="CO8" s="1813">
        <v>4948.9273490109999</v>
      </c>
      <c r="CP8" s="1813">
        <v>4516.6758289822501</v>
      </c>
      <c r="CQ8" s="1813">
        <v>5054.1203833970003</v>
      </c>
      <c r="CR8" s="1813">
        <v>17845.74596507879</v>
      </c>
      <c r="CS8" s="1813">
        <v>23630.101568407652</v>
      </c>
      <c r="CT8" s="1813">
        <v>27645.575827375011</v>
      </c>
      <c r="CU8" s="1813">
        <v>24043.853687523439</v>
      </c>
      <c r="CV8" s="1813">
        <v>24017.722160225818</v>
      </c>
      <c r="CW8" s="1813">
        <v>23436.187042125272</v>
      </c>
      <c r="CX8" s="1813">
        <v>14624.495021508168</v>
      </c>
      <c r="CY8" s="1813">
        <v>18687.105423389152</v>
      </c>
      <c r="CZ8" s="1813">
        <v>17867.062654697373</v>
      </c>
      <c r="DA8" s="1813">
        <v>23240.104561799752</v>
      </c>
      <c r="DB8" s="1813">
        <v>18115.014408378571</v>
      </c>
      <c r="DC8" s="1813">
        <v>20334.177217380606</v>
      </c>
      <c r="DD8" s="1813">
        <v>33139.183217651254</v>
      </c>
      <c r="DE8" s="1813">
        <v>21826.441049544334</v>
      </c>
      <c r="DF8" s="1813">
        <v>106247.41979881143</v>
      </c>
      <c r="DG8" s="1813">
        <v>103693.3077820879</v>
      </c>
      <c r="DH8" s="1813">
        <v>112328.3861368303</v>
      </c>
      <c r="DI8" s="1813">
        <v>121543.89979343387</v>
      </c>
      <c r="DJ8" s="1813">
        <v>134462.90243128972</v>
      </c>
      <c r="DK8" s="1813">
        <v>109944.10946949219</v>
      </c>
      <c r="DL8" s="1813">
        <v>122234.64117306673</v>
      </c>
      <c r="DM8" s="1813">
        <v>141438.33049585606</v>
      </c>
      <c r="DN8" s="1813">
        <v>158513.09056552863</v>
      </c>
      <c r="DO8" s="1813">
        <v>295543.14883263945</v>
      </c>
      <c r="DP8" s="1813">
        <v>378268.46948646399</v>
      </c>
      <c r="DQ8" s="1813">
        <v>460906.55227012798</v>
      </c>
      <c r="DR8" s="1813">
        <v>464424.2075929424</v>
      </c>
      <c r="DS8" s="1813">
        <v>423342.14306643623</v>
      </c>
      <c r="DT8" s="1813">
        <v>420613.63626080385</v>
      </c>
      <c r="DU8" s="1813">
        <v>461596.12782485498</v>
      </c>
      <c r="DV8" s="1813">
        <v>653511.53322292375</v>
      </c>
      <c r="DW8" s="1813">
        <v>586967.88470284629</v>
      </c>
      <c r="DX8" s="1813">
        <v>615433.64339199592</v>
      </c>
      <c r="DY8" s="1813">
        <v>564973.11829422379</v>
      </c>
      <c r="DZ8" s="1813">
        <v>487113.52179404133</v>
      </c>
      <c r="EA8" s="1813">
        <v>1242178.197332747</v>
      </c>
      <c r="EB8" s="1813">
        <v>4938308.0985343475</v>
      </c>
      <c r="EC8" s="1813">
        <v>2249211.9422595138</v>
      </c>
      <c r="ED8" s="1813">
        <v>2357413.3327318309</v>
      </c>
      <c r="EE8" s="1813">
        <v>2869139.8398541864</v>
      </c>
      <c r="EF8" s="1813">
        <v>2930487.8917717054</v>
      </c>
      <c r="EG8" s="1813">
        <v>2722752.9209411349</v>
      </c>
      <c r="EH8" s="1813">
        <v>2750142.2765533975</v>
      </c>
      <c r="EI8" s="1813">
        <v>4789971.2701951135</v>
      </c>
      <c r="EJ8" s="1813">
        <v>7165906.2342449548</v>
      </c>
      <c r="EK8" s="1813">
        <v>12179330.67254282</v>
      </c>
      <c r="EL8" s="1813">
        <v>9276.2760487916421</v>
      </c>
      <c r="EM8" s="1813">
        <v>9502.3759989253103</v>
      </c>
      <c r="EN8" s="1813">
        <v>10341.19076071462</v>
      </c>
      <c r="EO8" s="1813">
        <v>10301.545489936892</v>
      </c>
      <c r="EP8" s="1813">
        <v>10342.781568109869</v>
      </c>
      <c r="EQ8" s="1813">
        <v>17610.056982387312</v>
      </c>
      <c r="ER8" s="1813">
        <v>24894.776537057925</v>
      </c>
      <c r="ES8" s="1813">
        <v>22229.005791386015</v>
      </c>
      <c r="ET8" s="1813">
        <v>23239.748840548276</v>
      </c>
      <c r="EU8" s="1813">
        <v>23967.010244609879</v>
      </c>
      <c r="EV8" s="1813">
        <v>23087.880762835928</v>
      </c>
      <c r="EW8" s="1813">
        <v>28287.077321714685</v>
      </c>
      <c r="EX8" s="1813">
        <v>26132.242578782822</v>
      </c>
      <c r="EY8" s="1813">
        <v>27358.924797534248</v>
      </c>
      <c r="EZ8" s="1813">
        <v>29447.507186617928</v>
      </c>
      <c r="FA8" s="1813">
        <v>29654.207863864525</v>
      </c>
      <c r="FB8" s="1814"/>
      <c r="FC8" s="1814"/>
      <c r="FD8" s="1814"/>
      <c r="FE8" s="1814"/>
      <c r="FF8" s="1814"/>
      <c r="FG8" s="1814"/>
      <c r="FH8" s="1814"/>
      <c r="FI8" s="1814"/>
      <c r="FJ8" s="1814"/>
      <c r="FK8" s="1814"/>
      <c r="FL8" s="1814"/>
      <c r="FM8" s="1814"/>
      <c r="FN8" s="1814"/>
      <c r="FO8" s="1814"/>
      <c r="FP8" s="1814"/>
      <c r="FQ8" s="1814"/>
      <c r="FR8" s="1814"/>
      <c r="FS8" s="1814"/>
      <c r="FT8" s="1814"/>
      <c r="FU8" s="1814"/>
      <c r="FV8" s="1814"/>
      <c r="FW8" s="1814"/>
      <c r="FX8" s="1814"/>
      <c r="FY8" s="1814"/>
      <c r="FZ8" s="1815"/>
      <c r="GA8" s="1815"/>
      <c r="GB8" s="1815"/>
      <c r="GC8" s="1815"/>
      <c r="GD8" s="1815"/>
      <c r="GE8" s="1815"/>
      <c r="GF8" s="1815"/>
      <c r="GG8" s="1815"/>
      <c r="GH8" s="1815"/>
      <c r="GI8" s="1815"/>
      <c r="GJ8" s="1815"/>
      <c r="GK8" s="1815"/>
      <c r="GL8" s="1815"/>
      <c r="GM8" s="1815"/>
      <c r="GN8" s="1815"/>
      <c r="GO8" s="1815"/>
      <c r="GP8" s="1815"/>
      <c r="GQ8" s="1815"/>
      <c r="GR8" s="1815"/>
      <c r="GS8" s="1815"/>
      <c r="GT8" s="1815"/>
      <c r="GU8" s="1815"/>
      <c r="GV8" s="1815"/>
      <c r="GW8" s="1815"/>
      <c r="GX8" s="1815"/>
      <c r="GY8" s="1815"/>
      <c r="GZ8" s="1815"/>
      <c r="HA8" s="1815"/>
      <c r="HB8" s="1815"/>
      <c r="HC8" s="1815"/>
      <c r="HD8" s="1815"/>
      <c r="HE8" s="1815"/>
      <c r="HF8" s="1815"/>
      <c r="HG8" s="1815"/>
      <c r="HH8" s="1815"/>
      <c r="HI8" s="1815"/>
      <c r="HJ8" s="1815"/>
      <c r="HK8" s="1815"/>
      <c r="HL8" s="1815"/>
      <c r="HM8" s="1815"/>
      <c r="HN8" s="1815"/>
      <c r="HO8" s="1815"/>
      <c r="HP8" s="1815"/>
      <c r="HQ8" s="1815"/>
      <c r="HR8" s="1815"/>
      <c r="HS8" s="1815"/>
      <c r="HT8" s="1815"/>
      <c r="HU8" s="1815"/>
      <c r="HV8" s="1815"/>
      <c r="HW8" s="1815"/>
      <c r="HX8" s="1815"/>
      <c r="HY8" s="1815"/>
      <c r="HZ8" s="1815"/>
      <c r="IA8" s="1815"/>
      <c r="IB8" s="1815"/>
      <c r="IC8" s="1815"/>
      <c r="ID8" s="1816"/>
      <c r="IE8" s="1816"/>
      <c r="IF8" s="1816"/>
      <c r="IG8" s="1816"/>
      <c r="IH8" s="1816"/>
      <c r="II8" s="1816"/>
      <c r="IJ8" s="1816"/>
      <c r="IK8" s="1816"/>
      <c r="IL8" s="1816"/>
      <c r="IM8" s="1816"/>
      <c r="IN8" s="1816"/>
      <c r="IO8" s="1816"/>
      <c r="IP8" s="1816"/>
      <c r="IQ8" s="1816"/>
      <c r="IR8" s="1816"/>
      <c r="IS8" s="1816"/>
      <c r="IT8" s="1816"/>
      <c r="IU8" s="1816"/>
      <c r="IV8" s="1816"/>
      <c r="IW8" s="1816"/>
      <c r="IX8" s="1816"/>
      <c r="IY8" s="1816"/>
      <c r="IZ8" s="1816"/>
      <c r="JA8" s="1816"/>
      <c r="JB8" s="1816"/>
      <c r="JC8" s="1816"/>
      <c r="JD8" s="1816"/>
      <c r="JE8" s="1816"/>
      <c r="JF8" s="1816"/>
      <c r="JG8" s="1816"/>
      <c r="JH8" s="1816"/>
      <c r="JI8" s="1816"/>
    </row>
    <row r="9" spans="1:269" s="1808" customFormat="1" ht="15.6">
      <c r="A9" s="1809"/>
      <c r="B9" s="1810" t="s">
        <v>1169</v>
      </c>
      <c r="C9" s="1811">
        <v>1104825.90459644</v>
      </c>
      <c r="D9" s="1811">
        <v>1092239.3192643099</v>
      </c>
      <c r="E9" s="1811">
        <v>1088061.97973379</v>
      </c>
      <c r="F9" s="1811">
        <v>1080692.77512324</v>
      </c>
      <c r="G9" s="1811">
        <v>1081364.5437173999</v>
      </c>
      <c r="H9" s="1811">
        <v>1072441.0334063</v>
      </c>
      <c r="I9" s="1811">
        <v>1066798.8730911082</v>
      </c>
      <c r="J9" s="1811">
        <v>1070143.27231244</v>
      </c>
      <c r="K9" s="1811">
        <v>1065594.2408648198</v>
      </c>
      <c r="L9" s="1812">
        <v>1067361.85397608</v>
      </c>
      <c r="M9" s="1811">
        <v>1070919.25827488</v>
      </c>
      <c r="N9" s="1812">
        <v>1071299.7074567999</v>
      </c>
      <c r="O9" s="1811">
        <v>1078191.394941095</v>
      </c>
      <c r="P9" s="1812">
        <v>1082013.8679242874</v>
      </c>
      <c r="Q9" s="1811">
        <v>1079656.0093165799</v>
      </c>
      <c r="R9" s="1812">
        <v>1062555.0765346449</v>
      </c>
      <c r="S9" s="1811">
        <v>1062023.98231048</v>
      </c>
      <c r="T9" s="1812">
        <v>1067133.2833280074</v>
      </c>
      <c r="U9" s="1811">
        <v>1077030.0873566875</v>
      </c>
      <c r="V9" s="1812">
        <v>1080229.0913727852</v>
      </c>
      <c r="W9" s="1811">
        <v>1078899.2191314723</v>
      </c>
      <c r="X9" s="1812">
        <v>1079539.1788824801</v>
      </c>
      <c r="Y9" s="1811">
        <v>1076865.7450772999</v>
      </c>
      <c r="Z9" s="1812">
        <v>1073678.7629479275</v>
      </c>
      <c r="AA9" s="1811">
        <v>993047.94335534249</v>
      </c>
      <c r="AB9" s="1812">
        <v>990606.47329019243</v>
      </c>
      <c r="AC9" s="1811">
        <v>987115.53678176994</v>
      </c>
      <c r="AD9" s="1812">
        <v>980007.01442637749</v>
      </c>
      <c r="AE9" s="1811">
        <v>966927.2225069874</v>
      </c>
      <c r="AF9" s="1812">
        <v>966246.43438102002</v>
      </c>
      <c r="AG9" s="1811">
        <v>817902.13238943007</v>
      </c>
      <c r="AH9" s="1812">
        <v>832270.41656676005</v>
      </c>
      <c r="AI9" s="1811">
        <v>806684.77065171511</v>
      </c>
      <c r="AJ9" s="1812">
        <v>1021402.2721513724</v>
      </c>
      <c r="AK9" s="1811">
        <v>962223.19483869988</v>
      </c>
      <c r="AL9" s="1812">
        <v>977247.65387819987</v>
      </c>
      <c r="AM9" s="1811">
        <v>974853.83109354007</v>
      </c>
      <c r="AN9" s="1812">
        <v>968723.75019723992</v>
      </c>
      <c r="AO9" s="1811">
        <v>955154.96096098004</v>
      </c>
      <c r="AP9" s="1812">
        <v>1059540.9467662799</v>
      </c>
      <c r="AQ9" s="1811">
        <v>1051932.9875264999</v>
      </c>
      <c r="AR9" s="1812">
        <v>1044577.31814823</v>
      </c>
      <c r="AS9" s="1811">
        <v>1009820.75649216</v>
      </c>
      <c r="AT9" s="1812">
        <v>1013829.19013404</v>
      </c>
      <c r="AU9" s="1811">
        <v>1007416.01229496</v>
      </c>
      <c r="AV9" s="1812">
        <v>954297.72556003986</v>
      </c>
      <c r="AW9" s="1811">
        <v>850925.88300178002</v>
      </c>
      <c r="AX9" s="1812">
        <v>831163.36389419995</v>
      </c>
      <c r="AY9" s="1811">
        <v>813333.77141529997</v>
      </c>
      <c r="AZ9" s="1812">
        <v>963563.08836014988</v>
      </c>
      <c r="BA9" s="1811">
        <v>956734.13880663994</v>
      </c>
      <c r="BB9" s="1811">
        <v>985985.18196886999</v>
      </c>
      <c r="BC9" s="1811">
        <v>1033929.48512437</v>
      </c>
      <c r="BD9" s="1812">
        <v>1034755.1915009468</v>
      </c>
      <c r="BE9" s="1811">
        <v>1004271.5442080968</v>
      </c>
      <c r="BF9" s="1812">
        <v>1004971.97368978</v>
      </c>
      <c r="BG9" s="1811">
        <v>1005753.9842478473</v>
      </c>
      <c r="BH9" s="1812">
        <v>987330.40986951487</v>
      </c>
      <c r="BI9" s="1811">
        <v>1053313.1661488947</v>
      </c>
      <c r="BJ9" s="1812">
        <v>1067377.253887506</v>
      </c>
      <c r="BK9" s="1811">
        <v>1086825.9686614147</v>
      </c>
      <c r="BL9" s="1812">
        <v>1066245.8805214148</v>
      </c>
      <c r="BM9" s="1811">
        <v>1186809.8814527213</v>
      </c>
      <c r="BN9" s="1811">
        <v>1552406.5706549096</v>
      </c>
      <c r="BO9" s="1811">
        <v>1480423.4985010647</v>
      </c>
      <c r="BP9" s="1811">
        <v>1531644.1797410646</v>
      </c>
      <c r="BQ9" s="1812">
        <v>1722990.093691065</v>
      </c>
      <c r="BR9" s="1811">
        <v>1712066.3624610649</v>
      </c>
      <c r="BS9" s="1811">
        <v>1782605.1508610649</v>
      </c>
      <c r="BT9" s="1811">
        <v>1727806.4751410647</v>
      </c>
      <c r="BU9" s="1812">
        <v>1803751.9459240648</v>
      </c>
      <c r="BV9" s="1811">
        <v>1804460.5308910648</v>
      </c>
      <c r="BW9" s="1812">
        <v>1793136.6895810647</v>
      </c>
      <c r="BX9" s="1811">
        <v>1710536.167871065</v>
      </c>
      <c r="BY9" s="1812">
        <v>1788746.19881081</v>
      </c>
      <c r="BZ9" s="1811">
        <v>2054184.8901508097</v>
      </c>
      <c r="CA9" s="1812">
        <v>2069786.88962955</v>
      </c>
      <c r="CB9" s="1811">
        <v>5530259.2892137356</v>
      </c>
      <c r="CC9" s="1812">
        <v>7106925.2222939506</v>
      </c>
      <c r="CD9" s="1811">
        <v>7690837.8391699689</v>
      </c>
      <c r="CE9" s="1811">
        <v>13772962.651889144</v>
      </c>
      <c r="CF9" s="1813">
        <v>17520734.043295451</v>
      </c>
      <c r="CG9" s="1813">
        <v>26689.709449443639</v>
      </c>
      <c r="CH9" s="1813">
        <v>31686.235508931866</v>
      </c>
      <c r="CI9" s="1813">
        <v>45814.20747517424</v>
      </c>
      <c r="CJ9" s="1813">
        <v>51840.017943730367</v>
      </c>
      <c r="CK9" s="1813">
        <v>53820.700642353695</v>
      </c>
      <c r="CL9" s="1813">
        <v>55790.782919665158</v>
      </c>
      <c r="CM9" s="1813">
        <v>56830.801628563844</v>
      </c>
      <c r="CN9" s="1813">
        <v>57164.622918127476</v>
      </c>
      <c r="CO9" s="1813">
        <v>83305.819927555742</v>
      </c>
      <c r="CP9" s="1813">
        <v>109061.10780097175</v>
      </c>
      <c r="CQ9" s="1813">
        <v>119431.12164589099</v>
      </c>
      <c r="CR9" s="1813">
        <v>293469.30950086558</v>
      </c>
      <c r="CS9" s="1813">
        <v>389987.75230152998</v>
      </c>
      <c r="CT9" s="1813">
        <v>418949.37832340528</v>
      </c>
      <c r="CU9" s="1813">
        <v>410148.63715655147</v>
      </c>
      <c r="CV9" s="1813">
        <v>422521.46491089446</v>
      </c>
      <c r="CW9" s="1813">
        <v>421601.72313427395</v>
      </c>
      <c r="CX9" s="1813">
        <v>406661.40252270363</v>
      </c>
      <c r="CY9" s="1813">
        <v>425318.69429690146</v>
      </c>
      <c r="CZ9" s="1813">
        <v>428867.85509890551</v>
      </c>
      <c r="DA9" s="1813">
        <v>427903.55623549456</v>
      </c>
      <c r="DB9" s="1813">
        <v>420425.21333737182</v>
      </c>
      <c r="DC9" s="1813">
        <v>438867.99883092509</v>
      </c>
      <c r="DD9" s="1813">
        <v>441817.11902639619</v>
      </c>
      <c r="DE9" s="1813">
        <v>433994.64954316057</v>
      </c>
      <c r="DF9" s="1813">
        <v>518211.53605542064</v>
      </c>
      <c r="DG9" s="1813">
        <v>525400.89747120324</v>
      </c>
      <c r="DH9" s="1813">
        <v>582444.24795806198</v>
      </c>
      <c r="DI9" s="1813">
        <v>629845.40857351606</v>
      </c>
      <c r="DJ9" s="1813">
        <v>647475.47260497906</v>
      </c>
      <c r="DK9" s="1813">
        <v>679232.95857547305</v>
      </c>
      <c r="DL9" s="1813">
        <v>731023.60851692292</v>
      </c>
      <c r="DM9" s="1813">
        <v>859032.64359568479</v>
      </c>
      <c r="DN9" s="1813">
        <v>952918.37311610568</v>
      </c>
      <c r="DO9" s="1813">
        <v>1773918.5430472875</v>
      </c>
      <c r="DP9" s="1813">
        <v>2181260.5723562324</v>
      </c>
      <c r="DQ9" s="1813">
        <v>2593125.0277733603</v>
      </c>
      <c r="DR9" s="1813">
        <v>2746097.7507341807</v>
      </c>
      <c r="DS9" s="1813">
        <v>2963877.3569823932</v>
      </c>
      <c r="DT9" s="1813">
        <v>3015067.4805725249</v>
      </c>
      <c r="DU9" s="1813">
        <v>3055352.0399831873</v>
      </c>
      <c r="DV9" s="1813">
        <v>3434351.2962763384</v>
      </c>
      <c r="DW9" s="1813">
        <v>3910622.9964611987</v>
      </c>
      <c r="DX9" s="1813">
        <v>4318857.2000114881</v>
      </c>
      <c r="DY9" s="1813">
        <v>4315710.1965082791</v>
      </c>
      <c r="DZ9" s="1813">
        <v>4851957.126400671</v>
      </c>
      <c r="EA9" s="1813">
        <v>11730279.781513058</v>
      </c>
      <c r="EB9" s="1813">
        <v>25769495.841253407</v>
      </c>
      <c r="EC9" s="1813">
        <v>20100903.16752867</v>
      </c>
      <c r="ED9" s="1813">
        <v>20041830.047014575</v>
      </c>
      <c r="EE9" s="1813">
        <v>23173051.666004825</v>
      </c>
      <c r="EF9" s="1813">
        <v>24046027.043832254</v>
      </c>
      <c r="EG9" s="1813">
        <v>24573738.815209381</v>
      </c>
      <c r="EH9" s="1813">
        <v>25474442.189729482</v>
      </c>
      <c r="EI9" s="1813">
        <v>41994286.364199184</v>
      </c>
      <c r="EJ9" s="1813">
        <v>61196966.639560871</v>
      </c>
      <c r="EK9" s="1813">
        <v>90044360.951902151</v>
      </c>
      <c r="EL9" s="1813">
        <v>44975.041840585058</v>
      </c>
      <c r="EM9" s="1813">
        <v>44143.361681233837</v>
      </c>
      <c r="EN9" s="1813">
        <v>45016.726333611412</v>
      </c>
      <c r="EO9" s="1813">
        <v>44810.986833486502</v>
      </c>
      <c r="EP9" s="1813">
        <v>44862.835373866066</v>
      </c>
      <c r="EQ9" s="1813">
        <v>80196.981736976304</v>
      </c>
      <c r="ER9" s="1813">
        <v>90905.108389344052</v>
      </c>
      <c r="ES9" s="1813">
        <v>79915.808810953517</v>
      </c>
      <c r="ET9" s="1813">
        <v>80151.654497383686</v>
      </c>
      <c r="EU9" s="1813">
        <v>82164.295390984465</v>
      </c>
      <c r="EV9" s="1813">
        <v>83118.587649123234</v>
      </c>
      <c r="EW9" s="1813">
        <v>84209.657269534087</v>
      </c>
      <c r="EX9" s="1813">
        <v>80632.885933633806</v>
      </c>
      <c r="EY9" s="1813">
        <v>79561.769392683098</v>
      </c>
      <c r="EZ9" s="1813">
        <v>79132.455191059853</v>
      </c>
      <c r="FA9" s="1813">
        <v>72428.560558894256</v>
      </c>
      <c r="FB9" s="1814"/>
      <c r="FC9" s="1814"/>
      <c r="FD9" s="1814"/>
      <c r="FE9" s="1814"/>
      <c r="FF9" s="1814"/>
      <c r="FG9" s="1814"/>
      <c r="FH9" s="1814"/>
      <c r="FI9" s="1814"/>
      <c r="FJ9" s="1814"/>
      <c r="FK9" s="1814"/>
      <c r="FL9" s="1814"/>
      <c r="FM9" s="1814"/>
      <c r="FN9" s="1814"/>
      <c r="FO9" s="1814"/>
      <c r="FP9" s="1814"/>
      <c r="FQ9" s="1814"/>
      <c r="FR9" s="1814"/>
      <c r="FS9" s="1814"/>
      <c r="FT9" s="1814"/>
      <c r="FU9" s="1814"/>
      <c r="FV9" s="1814"/>
      <c r="FW9" s="1814"/>
      <c r="FX9" s="1814"/>
      <c r="FY9" s="1814"/>
      <c r="FZ9" s="1815"/>
      <c r="GA9" s="1815"/>
      <c r="GB9" s="1815"/>
      <c r="GC9" s="1815"/>
      <c r="GD9" s="1815"/>
      <c r="GE9" s="1815"/>
      <c r="GF9" s="1815"/>
      <c r="GG9" s="1815"/>
      <c r="GH9" s="1815"/>
      <c r="GI9" s="1815"/>
      <c r="GJ9" s="1815"/>
      <c r="GK9" s="1815"/>
      <c r="GL9" s="1815"/>
      <c r="GM9" s="1815"/>
      <c r="GN9" s="1815"/>
      <c r="GO9" s="1815"/>
      <c r="GP9" s="1815"/>
      <c r="GQ9" s="1815"/>
      <c r="GR9" s="1815"/>
      <c r="GS9" s="1815"/>
      <c r="GT9" s="1815"/>
      <c r="GU9" s="1815"/>
      <c r="GV9" s="1815"/>
      <c r="GW9" s="1815"/>
      <c r="GX9" s="1815"/>
      <c r="GY9" s="1815"/>
      <c r="GZ9" s="1815"/>
      <c r="HA9" s="1815"/>
      <c r="HB9" s="1815"/>
      <c r="HC9" s="1815"/>
      <c r="HD9" s="1815"/>
      <c r="HE9" s="1815"/>
      <c r="HF9" s="1815"/>
      <c r="HG9" s="1815"/>
      <c r="HH9" s="1815"/>
      <c r="HI9" s="1815"/>
      <c r="HJ9" s="1815"/>
      <c r="HK9" s="1815"/>
      <c r="HL9" s="1815"/>
      <c r="HM9" s="1815"/>
      <c r="HN9" s="1815"/>
      <c r="HO9" s="1815"/>
      <c r="HP9" s="1815"/>
      <c r="HQ9" s="1815"/>
      <c r="HR9" s="1815"/>
      <c r="HS9" s="1815"/>
      <c r="HT9" s="1815"/>
      <c r="HU9" s="1815"/>
      <c r="HV9" s="1815"/>
      <c r="HW9" s="1815"/>
      <c r="HX9" s="1815"/>
      <c r="HY9" s="1815"/>
      <c r="HZ9" s="1815"/>
      <c r="IA9" s="1815"/>
      <c r="IB9" s="1815"/>
      <c r="IC9" s="1815"/>
      <c r="ID9" s="1816"/>
      <c r="IE9" s="1816"/>
      <c r="IF9" s="1816"/>
      <c r="IG9" s="1816"/>
      <c r="IH9" s="1816"/>
      <c r="II9" s="1816"/>
      <c r="IJ9" s="1816"/>
      <c r="IK9" s="1816"/>
      <c r="IL9" s="1816"/>
      <c r="IM9" s="1816"/>
      <c r="IN9" s="1816"/>
      <c r="IO9" s="1816"/>
      <c r="IP9" s="1816"/>
      <c r="IQ9" s="1816"/>
      <c r="IR9" s="1816"/>
      <c r="IS9" s="1816"/>
      <c r="IT9" s="1816"/>
      <c r="IU9" s="1816"/>
      <c r="IV9" s="1816"/>
      <c r="IW9" s="1816"/>
      <c r="IX9" s="1816"/>
      <c r="IY9" s="1816"/>
      <c r="IZ9" s="1816"/>
      <c r="JA9" s="1816"/>
      <c r="JB9" s="1816"/>
      <c r="JC9" s="1816"/>
      <c r="JD9" s="1816"/>
      <c r="JE9" s="1816"/>
      <c r="JF9" s="1816"/>
      <c r="JG9" s="1816"/>
      <c r="JH9" s="1816"/>
      <c r="JI9" s="1816"/>
    </row>
    <row r="10" spans="1:269" s="1783" customFormat="1" ht="15">
      <c r="A10" s="1784"/>
      <c r="B10" s="1802" t="s">
        <v>1751</v>
      </c>
      <c r="C10" s="1803">
        <v>550032.59002126683</v>
      </c>
      <c r="D10" s="1803">
        <v>528938.78486126685</v>
      </c>
      <c r="E10" s="1803">
        <v>441443.93527126691</v>
      </c>
      <c r="F10" s="1803">
        <v>265571.667801267</v>
      </c>
      <c r="G10" s="1803">
        <v>209034.14649384457</v>
      </c>
      <c r="H10" s="1803">
        <v>241075.11358627887</v>
      </c>
      <c r="I10" s="1803">
        <v>140886.11050310684</v>
      </c>
      <c r="J10" s="1803">
        <v>251156.11636126693</v>
      </c>
      <c r="K10" s="1803">
        <v>173824.28761126695</v>
      </c>
      <c r="L10" s="1804">
        <v>-94136.975348733016</v>
      </c>
      <c r="M10" s="1803">
        <v>-41595.604668733082</v>
      </c>
      <c r="N10" s="1804">
        <v>-32193.516778733116</v>
      </c>
      <c r="O10" s="1803">
        <v>-12639.068398733274</v>
      </c>
      <c r="P10" s="1804">
        <v>-23265.934928733041</v>
      </c>
      <c r="Q10" s="1803">
        <v>-118646.71614873328</v>
      </c>
      <c r="R10" s="1804">
        <v>1490.6305112669943</v>
      </c>
      <c r="S10" s="1803">
        <v>-52748.464486155426</v>
      </c>
      <c r="T10" s="1804">
        <v>-13208.970503721153</v>
      </c>
      <c r="U10" s="1803">
        <v>-21390.137316893088</v>
      </c>
      <c r="V10" s="1804">
        <v>99760.269391266978</v>
      </c>
      <c r="W10" s="1803">
        <v>156215.32867126691</v>
      </c>
      <c r="X10" s="1804">
        <v>171932.12013126689</v>
      </c>
      <c r="Y10" s="1803">
        <v>107722.00381126709</v>
      </c>
      <c r="Z10" s="1804">
        <v>78248.202761266963</v>
      </c>
      <c r="AA10" s="1803">
        <v>-118978.3703087332</v>
      </c>
      <c r="AB10" s="1804">
        <v>-71390.870118733146</v>
      </c>
      <c r="AC10" s="1803">
        <v>-72304.918978733127</v>
      </c>
      <c r="AD10" s="1804">
        <v>-61645.956422933144</v>
      </c>
      <c r="AE10" s="1803">
        <v>-63686.267379999917</v>
      </c>
      <c r="AF10" s="1804">
        <v>-42869.637600000016</v>
      </c>
      <c r="AG10" s="1803">
        <v>10066.133610000019</v>
      </c>
      <c r="AH10" s="1804">
        <v>-24620.486489999981</v>
      </c>
      <c r="AI10" s="1803">
        <v>-115225.88073999999</v>
      </c>
      <c r="AJ10" s="1804">
        <v>-136062.33041977696</v>
      </c>
      <c r="AK10" s="1803">
        <v>-79416.856959999946</v>
      </c>
      <c r="AL10" s="1804">
        <v>-31568.046360000095</v>
      </c>
      <c r="AM10" s="1803">
        <v>-18764.941919429693</v>
      </c>
      <c r="AN10" s="1804">
        <v>-87675.426908299851</v>
      </c>
      <c r="AO10" s="1803">
        <v>-22903.968476854963</v>
      </c>
      <c r="AP10" s="1804">
        <v>-4167.4270590327214</v>
      </c>
      <c r="AQ10" s="1803">
        <v>-22132.096662076307</v>
      </c>
      <c r="AR10" s="1804">
        <v>-52915.799631143862</v>
      </c>
      <c r="AS10" s="1803">
        <v>12526.974505892547</v>
      </c>
      <c r="AT10" s="1804">
        <v>-39714.186229999992</v>
      </c>
      <c r="AU10" s="1803">
        <v>-119977.05581896286</v>
      </c>
      <c r="AV10" s="1804">
        <v>-29457.474668513867</v>
      </c>
      <c r="AW10" s="1803">
        <v>-13133.864062089473</v>
      </c>
      <c r="AX10" s="1804">
        <v>18914.441560000065</v>
      </c>
      <c r="AY10" s="1803">
        <v>18139.886100000003</v>
      </c>
      <c r="AZ10" s="1804">
        <v>-19000.600860000122</v>
      </c>
      <c r="BA10" s="1803">
        <v>-45383.479786126962</v>
      </c>
      <c r="BB10" s="1803">
        <v>18101.159267761512</v>
      </c>
      <c r="BC10" s="1803">
        <v>-797.48629913287004</v>
      </c>
      <c r="BD10" s="1804">
        <v>14426.641991550801</v>
      </c>
      <c r="BE10" s="1803">
        <v>25403.636378021154</v>
      </c>
      <c r="BF10" s="1804">
        <v>84739.67121</v>
      </c>
      <c r="BG10" s="1803">
        <v>56244.548151616298</v>
      </c>
      <c r="BH10" s="1804">
        <v>-2521.6368126582238</v>
      </c>
      <c r="BI10" s="1803">
        <v>46950.62685999996</v>
      </c>
      <c r="BJ10" s="1804">
        <v>53384.909511584468</v>
      </c>
      <c r="BK10" s="1803">
        <v>94222.915262728144</v>
      </c>
      <c r="BL10" s="1804">
        <v>135911.16920032885</v>
      </c>
      <c r="BM10" s="1803">
        <v>-212553.81537981238</v>
      </c>
      <c r="BN10" s="1804">
        <v>-201253.0223090793</v>
      </c>
      <c r="BO10" s="1803">
        <v>-186085.22808137682</v>
      </c>
      <c r="BP10" s="1803">
        <v>-180246.89029864164</v>
      </c>
      <c r="BQ10" s="1804">
        <v>-163544.10115774203</v>
      </c>
      <c r="BR10" s="1803">
        <v>-191346.21429835973</v>
      </c>
      <c r="BS10" s="1803">
        <v>-257333.27660135727</v>
      </c>
      <c r="BT10" s="1803">
        <v>-290766.48676977609</v>
      </c>
      <c r="BU10" s="1804">
        <v>-224241.6560800001</v>
      </c>
      <c r="BV10" s="1803">
        <v>-290736.16151999985</v>
      </c>
      <c r="BW10" s="1804">
        <v>-260008.16503132501</v>
      </c>
      <c r="BX10" s="1803">
        <v>-273324.14462251985</v>
      </c>
      <c r="BY10" s="1804">
        <v>-184141.51937957155</v>
      </c>
      <c r="BZ10" s="1803">
        <v>-119075.48926754831</v>
      </c>
      <c r="CA10" s="1804">
        <v>-107886.84970866714</v>
      </c>
      <c r="CB10" s="1803">
        <v>252506.06674137153</v>
      </c>
      <c r="CC10" s="1804">
        <v>126699.8538958428</v>
      </c>
      <c r="CD10" s="1803">
        <v>530512.93141491676</v>
      </c>
      <c r="CE10" s="1803">
        <v>1160120.0986793339</v>
      </c>
      <c r="CF10" s="1805">
        <v>1898531.4003921582</v>
      </c>
      <c r="CG10" s="1805">
        <v>3371.4480127476704</v>
      </c>
      <c r="CH10" s="1805">
        <v>3752.7230710879949</v>
      </c>
      <c r="CI10" s="1805">
        <v>6130.7274511745682</v>
      </c>
      <c r="CJ10" s="1805">
        <v>7420.3463010180612</v>
      </c>
      <c r="CK10" s="1805">
        <v>8368.7443048323566</v>
      </c>
      <c r="CL10" s="1805">
        <v>9623.66777704374</v>
      </c>
      <c r="CM10" s="1805">
        <v>9706.2932731226829</v>
      </c>
      <c r="CN10" s="1805">
        <v>9966.0336637199998</v>
      </c>
      <c r="CO10" s="1805">
        <v>13943.22042479594</v>
      </c>
      <c r="CP10" s="1805">
        <v>15497.552929123425</v>
      </c>
      <c r="CQ10" s="1805">
        <v>17376.410272273526</v>
      </c>
      <c r="CR10" s="1805">
        <v>41344.994726296347</v>
      </c>
      <c r="CS10" s="1805">
        <v>57017.065734286785</v>
      </c>
      <c r="CT10" s="1805">
        <v>67384.864724679181</v>
      </c>
      <c r="CU10" s="1805">
        <v>68733.970120349055</v>
      </c>
      <c r="CV10" s="1805">
        <v>71069.144722470446</v>
      </c>
      <c r="CW10" s="1805">
        <v>75248.543482965819</v>
      </c>
      <c r="CX10" s="1805">
        <v>75270.272858051336</v>
      </c>
      <c r="CY10" s="1805">
        <v>78105.494234964164</v>
      </c>
      <c r="CZ10" s="1805">
        <v>70894.296043649549</v>
      </c>
      <c r="DA10" s="1805">
        <v>77366.267574717524</v>
      </c>
      <c r="DB10" s="1805">
        <v>83041.283511538873</v>
      </c>
      <c r="DC10" s="1805">
        <v>89891.499409978554</v>
      </c>
      <c r="DD10" s="1805">
        <v>105360.5240996959</v>
      </c>
      <c r="DE10" s="1805">
        <v>121987.12690839083</v>
      </c>
      <c r="DF10" s="1805">
        <v>110098.8559563131</v>
      </c>
      <c r="DG10" s="1805">
        <v>116207.75459816336</v>
      </c>
      <c r="DH10" s="1805">
        <v>145638.289270573</v>
      </c>
      <c r="DI10" s="1805">
        <v>138140.25492166055</v>
      </c>
      <c r="DJ10" s="1805">
        <v>151714.14578829816</v>
      </c>
      <c r="DK10" s="1805">
        <v>128729.55645761167</v>
      </c>
      <c r="DL10" s="1805">
        <v>137442.83453369164</v>
      </c>
      <c r="DM10" s="1805">
        <v>174140.00408984922</v>
      </c>
      <c r="DN10" s="1805">
        <v>186598.72781048151</v>
      </c>
      <c r="DO10" s="1805">
        <v>339334.10791871214</v>
      </c>
      <c r="DP10" s="1805">
        <v>362615.67440254602</v>
      </c>
      <c r="DQ10" s="1805">
        <v>332318.4469526633</v>
      </c>
      <c r="DR10" s="1805">
        <v>486393.74287749903</v>
      </c>
      <c r="DS10" s="1805">
        <v>586234.88369818486</v>
      </c>
      <c r="DT10" s="1805">
        <v>560469.72010916239</v>
      </c>
      <c r="DU10" s="1805">
        <v>508040.98574680963</v>
      </c>
      <c r="DV10" s="1805">
        <v>479074.14459594304</v>
      </c>
      <c r="DW10" s="1805">
        <v>574797.58190772636</v>
      </c>
      <c r="DX10" s="1805">
        <v>752350.42997856473</v>
      </c>
      <c r="DY10" s="1805">
        <v>744412.58527482243</v>
      </c>
      <c r="DZ10" s="1805">
        <v>798521.23887488176</v>
      </c>
      <c r="EA10" s="1805">
        <v>1905875.7497762523</v>
      </c>
      <c r="EB10" s="1805">
        <v>3867276.4412481734</v>
      </c>
      <c r="EC10" s="1805">
        <v>3637584.5174460872</v>
      </c>
      <c r="ED10" s="1805">
        <v>3456910.4114997364</v>
      </c>
      <c r="EE10" s="1805">
        <v>3856433.1508947704</v>
      </c>
      <c r="EF10" s="1805">
        <v>3655272.8182718144</v>
      </c>
      <c r="EG10" s="1805">
        <v>3805941.2182840025</v>
      </c>
      <c r="EH10" s="1805">
        <v>3894249.7149476013</v>
      </c>
      <c r="EI10" s="1805">
        <v>6495681.8140738141</v>
      </c>
      <c r="EJ10" s="1805">
        <v>8434156.4712612331</v>
      </c>
      <c r="EK10" s="1805">
        <v>11606860.30206209</v>
      </c>
      <c r="EL10" s="1805">
        <v>6841.9625484531971</v>
      </c>
      <c r="EM10" s="1805">
        <v>6864.0564807999954</v>
      </c>
      <c r="EN10" s="1805">
        <v>6861.2959207459726</v>
      </c>
      <c r="EO10" s="1805">
        <v>7506.2283443414535</v>
      </c>
      <c r="EP10" s="1805">
        <v>6703.9918202012686</v>
      </c>
      <c r="EQ10" s="1805">
        <v>10919.56773009771</v>
      </c>
      <c r="ER10" s="1805">
        <v>9159.2286598804203</v>
      </c>
      <c r="ES10" s="1805">
        <v>9765.4642181958807</v>
      </c>
      <c r="ET10" s="1805">
        <v>9112.9693158012633</v>
      </c>
      <c r="EU10" s="1805">
        <v>7389.8551452346665</v>
      </c>
      <c r="EV10" s="1805">
        <v>8858.1409819871697</v>
      </c>
      <c r="EW10" s="1805">
        <v>9084.921392581824</v>
      </c>
      <c r="EX10" s="1805">
        <v>9303.6536416706022</v>
      </c>
      <c r="EY10" s="1805">
        <v>11183.08905924399</v>
      </c>
      <c r="EZ10" s="1805">
        <v>11059.033052673934</v>
      </c>
      <c r="FA10" s="1805">
        <v>9163.3463680227924</v>
      </c>
      <c r="FB10" s="1799"/>
      <c r="FC10" s="1799"/>
      <c r="FD10" s="1799"/>
      <c r="FE10" s="1799"/>
      <c r="FF10" s="1799"/>
      <c r="FG10" s="1799"/>
      <c r="FH10" s="1799"/>
      <c r="FI10" s="1799"/>
      <c r="FJ10" s="1799"/>
      <c r="FK10" s="1799"/>
      <c r="FL10" s="1799"/>
      <c r="FM10" s="1799"/>
      <c r="FN10" s="1799"/>
      <c r="FO10" s="1799"/>
      <c r="FP10" s="1799"/>
      <c r="FQ10" s="1799"/>
      <c r="FR10" s="1799"/>
      <c r="FS10" s="1799"/>
      <c r="FT10" s="1799"/>
      <c r="FU10" s="1799"/>
      <c r="FV10" s="1799"/>
      <c r="FW10" s="1799"/>
      <c r="FX10" s="1799"/>
      <c r="FY10" s="1799"/>
      <c r="FZ10" s="1792"/>
      <c r="GA10" s="1792"/>
      <c r="GB10" s="1792"/>
      <c r="GC10" s="1792"/>
      <c r="GD10" s="1792"/>
      <c r="GE10" s="1792"/>
      <c r="GF10" s="1792"/>
      <c r="GG10" s="1792"/>
      <c r="GH10" s="1792"/>
      <c r="GI10" s="1792"/>
      <c r="GJ10" s="1792"/>
      <c r="GK10" s="1792"/>
      <c r="GL10" s="1792"/>
      <c r="GM10" s="1792"/>
      <c r="GN10" s="1792"/>
      <c r="GO10" s="1792"/>
      <c r="GP10" s="1792"/>
      <c r="GQ10" s="1792"/>
      <c r="GR10" s="1792"/>
      <c r="GS10" s="1792"/>
      <c r="GT10" s="1792"/>
      <c r="GU10" s="1792"/>
      <c r="GV10" s="1792"/>
      <c r="GW10" s="1792"/>
      <c r="GX10" s="1792"/>
      <c r="GY10" s="1792"/>
      <c r="GZ10" s="1792"/>
      <c r="HA10" s="1792"/>
      <c r="HB10" s="1792"/>
      <c r="HC10" s="1792"/>
      <c r="HD10" s="1792"/>
      <c r="HE10" s="1792"/>
      <c r="HF10" s="1792"/>
      <c r="HG10" s="1792"/>
      <c r="HH10" s="1792"/>
      <c r="HI10" s="1792"/>
      <c r="HJ10" s="1792"/>
      <c r="HK10" s="1792"/>
      <c r="HL10" s="1792"/>
      <c r="HM10" s="1792"/>
      <c r="HN10" s="1792"/>
      <c r="HO10" s="1792"/>
      <c r="HP10" s="1792"/>
      <c r="HQ10" s="1792"/>
      <c r="HR10" s="1792"/>
      <c r="HS10" s="1792"/>
      <c r="HT10" s="1792"/>
      <c r="HU10" s="1792"/>
      <c r="HV10" s="1792"/>
      <c r="HW10" s="1792"/>
      <c r="HX10" s="1792"/>
      <c r="HY10" s="1792"/>
      <c r="HZ10" s="1792"/>
      <c r="IA10" s="1792"/>
      <c r="IB10" s="1792"/>
      <c r="IC10" s="1792"/>
      <c r="ID10" s="1793"/>
      <c r="IE10" s="1793"/>
      <c r="IF10" s="1793"/>
      <c r="IG10" s="1793"/>
      <c r="IH10" s="1793"/>
      <c r="II10" s="1793"/>
      <c r="IJ10" s="1793"/>
      <c r="IK10" s="1793"/>
      <c r="IL10" s="1793"/>
      <c r="IM10" s="1793"/>
      <c r="IN10" s="1793"/>
      <c r="IO10" s="1793"/>
      <c r="IP10" s="1793"/>
      <c r="IQ10" s="1793"/>
      <c r="IR10" s="1793"/>
      <c r="IS10" s="1793"/>
      <c r="IT10" s="1793"/>
      <c r="IU10" s="1793"/>
      <c r="IV10" s="1793"/>
      <c r="IW10" s="1793"/>
      <c r="IX10" s="1793"/>
      <c r="IY10" s="1793"/>
      <c r="IZ10" s="1793"/>
      <c r="JA10" s="1793"/>
      <c r="JB10" s="1793"/>
      <c r="JC10" s="1793"/>
      <c r="JD10" s="1793"/>
      <c r="JE10" s="1793"/>
      <c r="JF10" s="1793"/>
      <c r="JG10" s="1793"/>
      <c r="JH10" s="1793"/>
      <c r="JI10" s="1793"/>
    </row>
    <row r="11" spans="1:269" s="1808" customFormat="1" ht="15.6">
      <c r="A11" s="1809"/>
      <c r="B11" s="1810" t="s">
        <v>1750</v>
      </c>
      <c r="C11" s="1811">
        <v>606640.10198999988</v>
      </c>
      <c r="D11" s="1811">
        <v>690444.42775999999</v>
      </c>
      <c r="E11" s="1811">
        <v>641848.52651</v>
      </c>
      <c r="F11" s="1811">
        <v>641819.69044000003</v>
      </c>
      <c r="G11" s="1811">
        <v>540466.62062000006</v>
      </c>
      <c r="H11" s="1811">
        <v>566696.35920000006</v>
      </c>
      <c r="I11" s="1811">
        <v>500306.80033999996</v>
      </c>
      <c r="J11" s="1811">
        <v>571034.5392</v>
      </c>
      <c r="K11" s="1811">
        <v>594025.36146000004</v>
      </c>
      <c r="L11" s="1812">
        <v>532705.08663999999</v>
      </c>
      <c r="M11" s="1811">
        <v>605487.28697000002</v>
      </c>
      <c r="N11" s="1812">
        <v>644372.71314999997</v>
      </c>
      <c r="O11" s="1811">
        <v>730722.91871999996</v>
      </c>
      <c r="P11" s="1812">
        <v>670869.26464000007</v>
      </c>
      <c r="Q11" s="1811">
        <v>591828.07322999986</v>
      </c>
      <c r="R11" s="1812">
        <v>703678.12290000007</v>
      </c>
      <c r="S11" s="1811">
        <v>655100.55108999996</v>
      </c>
      <c r="T11" s="1812">
        <v>667443.03928000003</v>
      </c>
      <c r="U11" s="1811">
        <v>664231.77951999998</v>
      </c>
      <c r="V11" s="1812">
        <v>703745.03200000012</v>
      </c>
      <c r="W11" s="1811">
        <v>779305.54502999992</v>
      </c>
      <c r="X11" s="1812">
        <v>752080.55991000007</v>
      </c>
      <c r="Y11" s="1811">
        <v>699854.72544000007</v>
      </c>
      <c r="Z11" s="1812">
        <v>667945.50114000007</v>
      </c>
      <c r="AA11" s="1811">
        <v>485417.89879999997</v>
      </c>
      <c r="AB11" s="1812">
        <v>490886.78454000002</v>
      </c>
      <c r="AC11" s="1811">
        <v>492979.92252000002</v>
      </c>
      <c r="AD11" s="1812">
        <v>532998.64511579997</v>
      </c>
      <c r="AE11" s="1811">
        <v>474367.76671000005</v>
      </c>
      <c r="AF11" s="1812">
        <v>449108.58911</v>
      </c>
      <c r="AG11" s="1811">
        <v>534009.63075000001</v>
      </c>
      <c r="AH11" s="1812">
        <v>472693.46737000003</v>
      </c>
      <c r="AI11" s="1811">
        <v>508109.66011</v>
      </c>
      <c r="AJ11" s="1812">
        <v>472497.65171022306</v>
      </c>
      <c r="AK11" s="1811">
        <v>448085.48281000002</v>
      </c>
      <c r="AL11" s="1812">
        <v>506911.04110999993</v>
      </c>
      <c r="AM11" s="1811">
        <v>528931.63136349269</v>
      </c>
      <c r="AN11" s="1812">
        <v>449217.09153170005</v>
      </c>
      <c r="AO11" s="1811">
        <v>367329.88099314505</v>
      </c>
      <c r="AP11" s="1812">
        <v>359393.94006096729</v>
      </c>
      <c r="AQ11" s="1811">
        <v>334608.19121792365</v>
      </c>
      <c r="AR11" s="1812">
        <v>288402.18283885607</v>
      </c>
      <c r="AS11" s="1811">
        <v>352856.02162589255</v>
      </c>
      <c r="AT11" s="1812">
        <v>283097.7758</v>
      </c>
      <c r="AU11" s="1811">
        <v>216373.57229103718</v>
      </c>
      <c r="AV11" s="1812">
        <v>278419.48899148614</v>
      </c>
      <c r="AW11" s="1811">
        <v>283718.30084791046</v>
      </c>
      <c r="AX11" s="1812">
        <v>309754.41281000001</v>
      </c>
      <c r="AY11" s="1811">
        <v>295146.24656</v>
      </c>
      <c r="AZ11" s="1812">
        <v>278185.36081999994</v>
      </c>
      <c r="BA11" s="1811">
        <v>244421.20596387304</v>
      </c>
      <c r="BB11" s="1811">
        <v>297836.79221776151</v>
      </c>
      <c r="BC11" s="1811">
        <v>270935.31258086709</v>
      </c>
      <c r="BD11" s="1812">
        <v>290763.65882155078</v>
      </c>
      <c r="BE11" s="1811">
        <v>275104.70155802119</v>
      </c>
      <c r="BF11" s="1812">
        <v>338839.85897</v>
      </c>
      <c r="BG11" s="1811">
        <v>302736.46903161629</v>
      </c>
      <c r="BH11" s="1812">
        <v>260090.50558733178</v>
      </c>
      <c r="BI11" s="1811">
        <v>212254.02003999997</v>
      </c>
      <c r="BJ11" s="1812">
        <v>214135.93262158448</v>
      </c>
      <c r="BK11" s="1811">
        <v>249362.58894272815</v>
      </c>
      <c r="BL11" s="1812">
        <v>293931.99274032883</v>
      </c>
      <c r="BM11" s="1811">
        <v>232079.52043018752</v>
      </c>
      <c r="BN11" s="1812">
        <v>266138.65904092067</v>
      </c>
      <c r="BO11" s="1811">
        <v>261618.30233862309</v>
      </c>
      <c r="BP11" s="1811">
        <v>258085.27817135828</v>
      </c>
      <c r="BQ11" s="1812">
        <v>297434.24405225803</v>
      </c>
      <c r="BR11" s="1811">
        <v>261946.07145164031</v>
      </c>
      <c r="BS11" s="1811">
        <v>296836.55146864278</v>
      </c>
      <c r="BT11" s="1811">
        <v>263405.78606022394</v>
      </c>
      <c r="BU11" s="1812">
        <v>320981.76611999993</v>
      </c>
      <c r="BV11" s="1811">
        <v>244837.53856000002</v>
      </c>
      <c r="BW11" s="1812">
        <v>299508.90917867498</v>
      </c>
      <c r="BX11" s="1811">
        <v>308206.84065748006</v>
      </c>
      <c r="BY11" s="1812">
        <v>359199.06917042844</v>
      </c>
      <c r="BZ11" s="1811">
        <v>405848.41353245173</v>
      </c>
      <c r="CA11" s="1812">
        <v>422803.54185133288</v>
      </c>
      <c r="CB11" s="1811">
        <v>1034721.5955125965</v>
      </c>
      <c r="CC11" s="1812">
        <v>1060697.6583748828</v>
      </c>
      <c r="CD11" s="1811">
        <v>1491439.9058549169</v>
      </c>
      <c r="CE11" s="1811">
        <v>2534779.044379334</v>
      </c>
      <c r="CF11" s="1813">
        <v>3814622.3314377554</v>
      </c>
      <c r="CG11" s="1813">
        <v>5390.4850005976705</v>
      </c>
      <c r="CH11" s="1813">
        <v>6120.4792315881223</v>
      </c>
      <c r="CI11" s="1813">
        <v>9382.9062556150329</v>
      </c>
      <c r="CJ11" s="1813">
        <v>10478.858259934475</v>
      </c>
      <c r="CK11" s="1813">
        <v>11622.87418763164</v>
      </c>
      <c r="CL11" s="1813">
        <v>12948.416330483644</v>
      </c>
      <c r="CM11" s="1813">
        <v>13153.007066714041</v>
      </c>
      <c r="CN11" s="1813">
        <v>13344.84670636</v>
      </c>
      <c r="CO11" s="1813">
        <v>18827.846389372706</v>
      </c>
      <c r="CP11" s="1813">
        <v>20437.584870450748</v>
      </c>
      <c r="CQ11" s="1813">
        <v>22510.950771408625</v>
      </c>
      <c r="CR11" s="1813">
        <v>53130.231080629856</v>
      </c>
      <c r="CS11" s="1813">
        <v>72022.86219412589</v>
      </c>
      <c r="CT11" s="1813">
        <v>84210.291971983097</v>
      </c>
      <c r="CU11" s="1813">
        <v>83986.97801584944</v>
      </c>
      <c r="CV11" s="1813">
        <v>85970.018682924958</v>
      </c>
      <c r="CW11" s="1813">
        <v>90081.991049182077</v>
      </c>
      <c r="CX11" s="1813">
        <v>89458.700125719886</v>
      </c>
      <c r="CY11" s="1813">
        <v>93882.385990926632</v>
      </c>
      <c r="CZ11" s="1813">
        <v>86920.278980818184</v>
      </c>
      <c r="DA11" s="1813">
        <v>92405.865596817879</v>
      </c>
      <c r="DB11" s="1813">
        <v>98837.092479966552</v>
      </c>
      <c r="DC11" s="1813">
        <v>106013.34418014668</v>
      </c>
      <c r="DD11" s="1813">
        <v>120848.42680883073</v>
      </c>
      <c r="DE11" s="1813">
        <v>138070.45202227129</v>
      </c>
      <c r="DF11" s="1813">
        <v>129258.7973494906</v>
      </c>
      <c r="DG11" s="1813">
        <v>132491.80663946058</v>
      </c>
      <c r="DH11" s="1813">
        <v>167213.20068492997</v>
      </c>
      <c r="DI11" s="1813">
        <v>157654.79578242902</v>
      </c>
      <c r="DJ11" s="1813">
        <v>175421.21856876067</v>
      </c>
      <c r="DK11" s="1813">
        <v>154189.10771998073</v>
      </c>
      <c r="DL11" s="1813">
        <v>168007.1898552388</v>
      </c>
      <c r="DM11" s="1813">
        <v>208203.54816615922</v>
      </c>
      <c r="DN11" s="1813">
        <v>225189.85536716151</v>
      </c>
      <c r="DO11" s="1813">
        <v>412863.19865531148</v>
      </c>
      <c r="DP11" s="1813">
        <v>445895.29216533579</v>
      </c>
      <c r="DQ11" s="1813">
        <v>432930.54704111948</v>
      </c>
      <c r="DR11" s="1813">
        <v>606589.99346170621</v>
      </c>
      <c r="DS11" s="1813">
        <v>730519.88914679328</v>
      </c>
      <c r="DT11" s="1813">
        <v>714553.92833644105</v>
      </c>
      <c r="DU11" s="1813">
        <v>647684.73232583411</v>
      </c>
      <c r="DV11" s="1813">
        <v>656889.01674174878</v>
      </c>
      <c r="DW11" s="1813">
        <v>771701.55795059691</v>
      </c>
      <c r="DX11" s="1813">
        <v>978124.84053801617</v>
      </c>
      <c r="DY11" s="1813">
        <v>1001481.4724475553</v>
      </c>
      <c r="DZ11" s="1813">
        <v>1117664.5477861492</v>
      </c>
      <c r="EA11" s="1813">
        <v>2691035.6026974791</v>
      </c>
      <c r="EB11" s="1813">
        <v>5707374.0251818085</v>
      </c>
      <c r="EC11" s="1813">
        <v>5099940.2347304821</v>
      </c>
      <c r="ED11" s="1813">
        <v>4942678.6003979445</v>
      </c>
      <c r="EE11" s="1813">
        <v>5547113.2249255264</v>
      </c>
      <c r="EF11" s="1813">
        <v>5232466.8453100156</v>
      </c>
      <c r="EG11" s="1813">
        <v>5592082.2216434609</v>
      </c>
      <c r="EH11" s="1813">
        <v>5729082.9818803472</v>
      </c>
      <c r="EI11" s="1813">
        <v>9507866.3942795657</v>
      </c>
      <c r="EJ11" s="1813">
        <v>12860635.148648433</v>
      </c>
      <c r="EK11" s="1813">
        <v>18155224.099228803</v>
      </c>
      <c r="EL11" s="1813">
        <v>10973.836755402283</v>
      </c>
      <c r="EM11" s="1813">
        <v>11293.656764035342</v>
      </c>
      <c r="EN11" s="1813">
        <v>11679.328236266676</v>
      </c>
      <c r="EO11" s="1813">
        <v>12352.811954239463</v>
      </c>
      <c r="EP11" s="1813">
        <v>11598.442407857538</v>
      </c>
      <c r="EQ11" s="1813">
        <v>21452.566210052399</v>
      </c>
      <c r="ER11" s="1813">
        <v>22771.914533752875</v>
      </c>
      <c r="ES11" s="1813">
        <v>19162.644376776636</v>
      </c>
      <c r="ET11" s="1813">
        <v>20113.361096833825</v>
      </c>
      <c r="EU11" s="1813">
        <v>20280.522974523403</v>
      </c>
      <c r="EV11" s="1813">
        <v>21464.24549269136</v>
      </c>
      <c r="EW11" s="1813">
        <v>22405.988411901348</v>
      </c>
      <c r="EX11" s="1813">
        <v>22719.000076981087</v>
      </c>
      <c r="EY11" s="1813">
        <v>26321.767753576973</v>
      </c>
      <c r="EZ11" s="1813">
        <v>25204.449967178538</v>
      </c>
      <c r="FA11" s="1813">
        <v>24310.888097845258</v>
      </c>
      <c r="FB11" s="1814"/>
      <c r="FC11" s="1814"/>
      <c r="FD11" s="1814"/>
      <c r="FE11" s="1814"/>
      <c r="FF11" s="1814"/>
      <c r="FG11" s="1814"/>
      <c r="FH11" s="1814"/>
      <c r="FI11" s="1814"/>
      <c r="FJ11" s="1814"/>
      <c r="FK11" s="1814"/>
      <c r="FL11" s="1814"/>
      <c r="FM11" s="1814"/>
      <c r="FN11" s="1814"/>
      <c r="FO11" s="1814"/>
      <c r="FP11" s="1814"/>
      <c r="FQ11" s="1814"/>
      <c r="FR11" s="1814"/>
      <c r="FS11" s="1814"/>
      <c r="FT11" s="1814"/>
      <c r="FU11" s="1814"/>
      <c r="FV11" s="1814"/>
      <c r="FW11" s="1814"/>
      <c r="FX11" s="1814"/>
      <c r="FY11" s="1814"/>
      <c r="FZ11" s="1815"/>
      <c r="GA11" s="1815"/>
      <c r="GB11" s="1815"/>
      <c r="GC11" s="1815"/>
      <c r="GD11" s="1815"/>
      <c r="GE11" s="1815"/>
      <c r="GF11" s="1815"/>
      <c r="GG11" s="1815"/>
      <c r="GH11" s="1815"/>
      <c r="GI11" s="1815"/>
      <c r="GJ11" s="1815"/>
      <c r="GK11" s="1815"/>
      <c r="GL11" s="1815"/>
      <c r="GM11" s="1815"/>
      <c r="GN11" s="1815"/>
      <c r="GO11" s="1815"/>
      <c r="GP11" s="1815"/>
      <c r="GQ11" s="1815"/>
      <c r="GR11" s="1815"/>
      <c r="GS11" s="1815"/>
      <c r="GT11" s="1815"/>
      <c r="GU11" s="1815"/>
      <c r="GV11" s="1815"/>
      <c r="GW11" s="1815"/>
      <c r="GX11" s="1815"/>
      <c r="GY11" s="1815"/>
      <c r="GZ11" s="1815"/>
      <c r="HA11" s="1815"/>
      <c r="HB11" s="1815"/>
      <c r="HC11" s="1815"/>
      <c r="HD11" s="1815"/>
      <c r="HE11" s="1815"/>
      <c r="HF11" s="1815"/>
      <c r="HG11" s="1815"/>
      <c r="HH11" s="1815"/>
      <c r="HI11" s="1815"/>
      <c r="HJ11" s="1815"/>
      <c r="HK11" s="1815"/>
      <c r="HL11" s="1815"/>
      <c r="HM11" s="1815"/>
      <c r="HN11" s="1815"/>
      <c r="HO11" s="1815"/>
      <c r="HP11" s="1815"/>
      <c r="HQ11" s="1815"/>
      <c r="HR11" s="1815"/>
      <c r="HS11" s="1815"/>
      <c r="HT11" s="1815"/>
      <c r="HU11" s="1815"/>
      <c r="HV11" s="1815"/>
      <c r="HW11" s="1815"/>
      <c r="HX11" s="1815"/>
      <c r="HY11" s="1815"/>
      <c r="HZ11" s="1815"/>
      <c r="IA11" s="1815"/>
      <c r="IB11" s="1815"/>
      <c r="IC11" s="1815"/>
      <c r="ID11" s="1816"/>
      <c r="IE11" s="1816"/>
      <c r="IF11" s="1816"/>
      <c r="IG11" s="1816"/>
      <c r="IH11" s="1816"/>
      <c r="II11" s="1816"/>
      <c r="IJ11" s="1816"/>
      <c r="IK11" s="1816"/>
      <c r="IL11" s="1816"/>
      <c r="IM11" s="1816"/>
      <c r="IN11" s="1816"/>
      <c r="IO11" s="1816"/>
      <c r="IP11" s="1816"/>
      <c r="IQ11" s="1816"/>
      <c r="IR11" s="1816"/>
      <c r="IS11" s="1816"/>
      <c r="IT11" s="1816"/>
      <c r="IU11" s="1816"/>
      <c r="IV11" s="1816"/>
      <c r="IW11" s="1816"/>
      <c r="IX11" s="1816"/>
      <c r="IY11" s="1816"/>
      <c r="IZ11" s="1816"/>
      <c r="JA11" s="1816"/>
      <c r="JB11" s="1816"/>
      <c r="JC11" s="1816"/>
      <c r="JD11" s="1816"/>
      <c r="JE11" s="1816"/>
      <c r="JF11" s="1816"/>
      <c r="JG11" s="1816"/>
      <c r="JH11" s="1816"/>
      <c r="JI11" s="1816"/>
    </row>
    <row r="12" spans="1:269" s="1808" customFormat="1" ht="15.6">
      <c r="A12" s="1809"/>
      <c r="B12" s="1810" t="s">
        <v>1169</v>
      </c>
      <c r="C12" s="1811">
        <v>56607.511968733103</v>
      </c>
      <c r="D12" s="1811">
        <v>161505.64289873309</v>
      </c>
      <c r="E12" s="1811">
        <v>200404.59123873309</v>
      </c>
      <c r="F12" s="1811">
        <v>376248.02263873303</v>
      </c>
      <c r="G12" s="1811">
        <v>331432.47412615549</v>
      </c>
      <c r="H12" s="1811">
        <v>325621.2456137212</v>
      </c>
      <c r="I12" s="1811">
        <v>359420.68983689311</v>
      </c>
      <c r="J12" s="1811">
        <v>319878.42283873307</v>
      </c>
      <c r="K12" s="1811">
        <v>420201.0738487331</v>
      </c>
      <c r="L12" s="1812">
        <v>626842.06198873301</v>
      </c>
      <c r="M12" s="1811">
        <v>647082.8916387331</v>
      </c>
      <c r="N12" s="1812">
        <v>676566.22992873308</v>
      </c>
      <c r="O12" s="1811">
        <v>743361.98711873323</v>
      </c>
      <c r="P12" s="1812">
        <v>694135.19956873311</v>
      </c>
      <c r="Q12" s="1811">
        <v>710474.78937873314</v>
      </c>
      <c r="R12" s="1812">
        <v>702187.49238873308</v>
      </c>
      <c r="S12" s="1811">
        <v>707849.01557615539</v>
      </c>
      <c r="T12" s="1812">
        <v>680652.00978372118</v>
      </c>
      <c r="U12" s="1811">
        <v>685621.91683689307</v>
      </c>
      <c r="V12" s="1812">
        <v>603984.76260873314</v>
      </c>
      <c r="W12" s="1811">
        <v>623090.21635873301</v>
      </c>
      <c r="X12" s="1812">
        <v>580148.43977873318</v>
      </c>
      <c r="Y12" s="1811">
        <v>592132.72162873298</v>
      </c>
      <c r="Z12" s="1812">
        <v>589697.2983787331</v>
      </c>
      <c r="AA12" s="1811">
        <v>604396.26910873316</v>
      </c>
      <c r="AB12" s="1812">
        <v>562277.65465873317</v>
      </c>
      <c r="AC12" s="1811">
        <v>565284.84149873315</v>
      </c>
      <c r="AD12" s="1812">
        <v>594644.60153873311</v>
      </c>
      <c r="AE12" s="1811">
        <v>538054.03408999997</v>
      </c>
      <c r="AF12" s="1812">
        <v>491978.22671000002</v>
      </c>
      <c r="AG12" s="1811">
        <v>523943.49713999999</v>
      </c>
      <c r="AH12" s="1812">
        <v>497313.95386000001</v>
      </c>
      <c r="AI12" s="1811">
        <v>623335.54084999999</v>
      </c>
      <c r="AJ12" s="1812">
        <v>608559.98213000002</v>
      </c>
      <c r="AK12" s="1811">
        <v>527502.33976999996</v>
      </c>
      <c r="AL12" s="1812">
        <v>538479.08747000003</v>
      </c>
      <c r="AM12" s="1811">
        <v>547696.57328292239</v>
      </c>
      <c r="AN12" s="1812">
        <v>536892.5184399999</v>
      </c>
      <c r="AO12" s="1811">
        <v>390233.84947000002</v>
      </c>
      <c r="AP12" s="1812">
        <v>363561.36712000001</v>
      </c>
      <c r="AQ12" s="1811">
        <v>356740.28787999996</v>
      </c>
      <c r="AR12" s="1812">
        <v>341317.98246999993</v>
      </c>
      <c r="AS12" s="1811">
        <v>340329.04712</v>
      </c>
      <c r="AT12" s="1812">
        <v>322811.96203</v>
      </c>
      <c r="AU12" s="1811">
        <v>336350.62811000005</v>
      </c>
      <c r="AV12" s="1812">
        <v>307876.96366000001</v>
      </c>
      <c r="AW12" s="1811">
        <v>296852.16490999993</v>
      </c>
      <c r="AX12" s="1812">
        <v>290839.97124999994</v>
      </c>
      <c r="AY12" s="1811">
        <v>277006.36046</v>
      </c>
      <c r="AZ12" s="1812">
        <v>297185.96168000007</v>
      </c>
      <c r="BA12" s="1811">
        <v>289804.68575</v>
      </c>
      <c r="BB12" s="1811">
        <v>279735.63295</v>
      </c>
      <c r="BC12" s="1811">
        <v>271732.79887999996</v>
      </c>
      <c r="BD12" s="1812">
        <v>276337.01682999998</v>
      </c>
      <c r="BE12" s="1811">
        <v>249701.06518000003</v>
      </c>
      <c r="BF12" s="1812">
        <v>254100.18776</v>
      </c>
      <c r="BG12" s="1811">
        <v>246491.92087999999</v>
      </c>
      <c r="BH12" s="1812">
        <v>262612.14239999</v>
      </c>
      <c r="BI12" s="1811">
        <v>165303.39318000001</v>
      </c>
      <c r="BJ12" s="1812">
        <v>160751.02311000001</v>
      </c>
      <c r="BK12" s="1811">
        <v>155139.67368000001</v>
      </c>
      <c r="BL12" s="1812">
        <v>158020.82353999998</v>
      </c>
      <c r="BM12" s="1811">
        <v>444633.3358099999</v>
      </c>
      <c r="BN12" s="1812">
        <v>467391.68134999997</v>
      </c>
      <c r="BO12" s="1811">
        <v>447703.53041999991</v>
      </c>
      <c r="BP12" s="1811">
        <v>438332.16846999992</v>
      </c>
      <c r="BQ12" s="1812">
        <v>460978.34521000006</v>
      </c>
      <c r="BR12" s="1811">
        <v>453292.28575000004</v>
      </c>
      <c r="BS12" s="1811">
        <v>554169.82807000005</v>
      </c>
      <c r="BT12" s="1811">
        <v>554172.27283000003</v>
      </c>
      <c r="BU12" s="1812">
        <v>545223.42220000003</v>
      </c>
      <c r="BV12" s="1811">
        <v>535573.70007999986</v>
      </c>
      <c r="BW12" s="1812">
        <v>559517.07420999999</v>
      </c>
      <c r="BX12" s="1811">
        <v>581530.98527999991</v>
      </c>
      <c r="BY12" s="1812">
        <v>543340.58854999999</v>
      </c>
      <c r="BZ12" s="1811">
        <v>524923.90280000004</v>
      </c>
      <c r="CA12" s="1812">
        <v>530690.39156000002</v>
      </c>
      <c r="CB12" s="1811">
        <v>782215.52877122501</v>
      </c>
      <c r="CC12" s="1812">
        <v>933997.80447903997</v>
      </c>
      <c r="CD12" s="1811">
        <v>960926.97444000014</v>
      </c>
      <c r="CE12" s="1811">
        <v>1374658.9457</v>
      </c>
      <c r="CF12" s="1813">
        <v>1916090.9310455972</v>
      </c>
      <c r="CG12" s="1813">
        <v>2019.0369878500001</v>
      </c>
      <c r="CH12" s="1813">
        <v>2367.7561605001274</v>
      </c>
      <c r="CI12" s="1813">
        <v>3252.1788044404648</v>
      </c>
      <c r="CJ12" s="1813">
        <v>3058.5119589164151</v>
      </c>
      <c r="CK12" s="1813">
        <v>3254.1298827992841</v>
      </c>
      <c r="CL12" s="1813">
        <v>3324.7485534399038</v>
      </c>
      <c r="CM12" s="1813">
        <v>3446.7137935913588</v>
      </c>
      <c r="CN12" s="1813">
        <v>3378.8130426399998</v>
      </c>
      <c r="CO12" s="1813">
        <v>4884.625964576765</v>
      </c>
      <c r="CP12" s="1813">
        <v>4940.0319413273201</v>
      </c>
      <c r="CQ12" s="1813">
        <v>5134.5404991350988</v>
      </c>
      <c r="CR12" s="1813">
        <v>11785.236354333505</v>
      </c>
      <c r="CS12" s="1813">
        <v>15005.796459839103</v>
      </c>
      <c r="CT12" s="1813">
        <v>16825.427247303902</v>
      </c>
      <c r="CU12" s="1813">
        <v>15253.007895500385</v>
      </c>
      <c r="CV12" s="1813">
        <v>14900.873960454504</v>
      </c>
      <c r="CW12" s="1813">
        <v>14833.447566216264</v>
      </c>
      <c r="CX12" s="1813">
        <v>14188.427267668561</v>
      </c>
      <c r="CY12" s="1813">
        <v>15776.89175596247</v>
      </c>
      <c r="CZ12" s="1813">
        <v>16025.982937168625</v>
      </c>
      <c r="DA12" s="1813">
        <v>15039.598022100357</v>
      </c>
      <c r="DB12" s="1813">
        <v>15795.808968427677</v>
      </c>
      <c r="DC12" s="1813">
        <v>16121.84477016812</v>
      </c>
      <c r="DD12" s="1813">
        <v>15487.902709134813</v>
      </c>
      <c r="DE12" s="1813">
        <v>16083.325113880452</v>
      </c>
      <c r="DF12" s="1813">
        <v>19159.941393177498</v>
      </c>
      <c r="DG12" s="1813">
        <v>16284.052041297216</v>
      </c>
      <c r="DH12" s="1813">
        <v>21574.911414356968</v>
      </c>
      <c r="DI12" s="1813">
        <v>19514.540860768473</v>
      </c>
      <c r="DJ12" s="1813">
        <v>23707.072780462509</v>
      </c>
      <c r="DK12" s="1813">
        <v>25459.551262369067</v>
      </c>
      <c r="DL12" s="1813">
        <v>30564.355321547147</v>
      </c>
      <c r="DM12" s="1813">
        <v>34063.544076309998</v>
      </c>
      <c r="DN12" s="1813">
        <v>38591.127556680003</v>
      </c>
      <c r="DO12" s="1813">
        <v>73529.090736599363</v>
      </c>
      <c r="DP12" s="1813">
        <v>83279.617762789698</v>
      </c>
      <c r="DQ12" s="1813">
        <v>100612.10008845615</v>
      </c>
      <c r="DR12" s="1813">
        <v>120196.2505842071</v>
      </c>
      <c r="DS12" s="1813">
        <v>144285.00544860837</v>
      </c>
      <c r="DT12" s="1813">
        <v>154084.20822727878</v>
      </c>
      <c r="DU12" s="1813">
        <v>139643.74657902456</v>
      </c>
      <c r="DV12" s="1813">
        <v>177814.87214580577</v>
      </c>
      <c r="DW12" s="1813">
        <v>196903.97604287049</v>
      </c>
      <c r="DX12" s="1813">
        <v>225774.41055945141</v>
      </c>
      <c r="DY12" s="1813">
        <v>257068.88717273288</v>
      </c>
      <c r="DZ12" s="1813">
        <v>319143.30891126749</v>
      </c>
      <c r="EA12" s="1813">
        <v>785159.85292122688</v>
      </c>
      <c r="EB12" s="1813">
        <v>1840097.5839336351</v>
      </c>
      <c r="EC12" s="1813">
        <v>1462355.7172843947</v>
      </c>
      <c r="ED12" s="1813">
        <v>1485768.1888982081</v>
      </c>
      <c r="EE12" s="1813">
        <v>1690680.074030756</v>
      </c>
      <c r="EF12" s="1813">
        <v>1577194.027038201</v>
      </c>
      <c r="EG12" s="1813">
        <v>1786141.0033594591</v>
      </c>
      <c r="EH12" s="1813">
        <v>1834833.2669327459</v>
      </c>
      <c r="EI12" s="1813">
        <v>3012184.580205752</v>
      </c>
      <c r="EJ12" s="1813">
        <v>4426478.6773872012</v>
      </c>
      <c r="EK12" s="1813">
        <v>6548363.7971667117</v>
      </c>
      <c r="EL12" s="1813">
        <v>4131.8742069490854</v>
      </c>
      <c r="EM12" s="1813">
        <v>4429.600283235347</v>
      </c>
      <c r="EN12" s="1813">
        <v>4818.0323155207034</v>
      </c>
      <c r="EO12" s="1813">
        <v>4846.5836098980099</v>
      </c>
      <c r="EP12" s="1813">
        <v>4894.4505876562689</v>
      </c>
      <c r="EQ12" s="1813">
        <v>10532.998479954687</v>
      </c>
      <c r="ER12" s="1813">
        <v>13612.685873872453</v>
      </c>
      <c r="ES12" s="1813">
        <v>9397.1801585807552</v>
      </c>
      <c r="ET12" s="1813">
        <v>11000.391781032562</v>
      </c>
      <c r="EU12" s="1813">
        <v>12890.667829288735</v>
      </c>
      <c r="EV12" s="1813">
        <v>12606.104510704192</v>
      </c>
      <c r="EW12" s="1813">
        <v>13321.067019319524</v>
      </c>
      <c r="EX12" s="1813">
        <v>13415.346435310485</v>
      </c>
      <c r="EY12" s="1813">
        <v>15138.678694332981</v>
      </c>
      <c r="EZ12" s="1813">
        <v>14145.416914504605</v>
      </c>
      <c r="FA12" s="1813">
        <v>15147.541729822464</v>
      </c>
      <c r="FB12" s="1814"/>
      <c r="FC12" s="1814"/>
      <c r="FD12" s="1814"/>
      <c r="FE12" s="1814"/>
      <c r="FF12" s="1814"/>
      <c r="FG12" s="1814"/>
      <c r="FH12" s="1814"/>
      <c r="FI12" s="1814"/>
      <c r="FJ12" s="1814"/>
      <c r="FK12" s="1814"/>
      <c r="FL12" s="1814"/>
      <c r="FM12" s="1814"/>
      <c r="FN12" s="1814"/>
      <c r="FO12" s="1814"/>
      <c r="FP12" s="1814"/>
      <c r="FQ12" s="1814"/>
      <c r="FR12" s="1814"/>
      <c r="FS12" s="1814"/>
      <c r="FT12" s="1814"/>
      <c r="FU12" s="1814"/>
      <c r="FV12" s="1814"/>
      <c r="FW12" s="1814"/>
      <c r="FX12" s="1814"/>
      <c r="FY12" s="1814"/>
      <c r="FZ12" s="1815"/>
      <c r="GA12" s="1815"/>
      <c r="GB12" s="1815"/>
      <c r="GC12" s="1815"/>
      <c r="GD12" s="1815"/>
      <c r="GE12" s="1815"/>
      <c r="GF12" s="1815"/>
      <c r="GG12" s="1815"/>
      <c r="GH12" s="1815"/>
      <c r="GI12" s="1815"/>
      <c r="GJ12" s="1815"/>
      <c r="GK12" s="1815"/>
      <c r="GL12" s="1815"/>
      <c r="GM12" s="1815"/>
      <c r="GN12" s="1815"/>
      <c r="GO12" s="1815"/>
      <c r="GP12" s="1815"/>
      <c r="GQ12" s="1815"/>
      <c r="GR12" s="1815"/>
      <c r="GS12" s="1815"/>
      <c r="GT12" s="1815"/>
      <c r="GU12" s="1815"/>
      <c r="GV12" s="1815"/>
      <c r="GW12" s="1815"/>
      <c r="GX12" s="1815"/>
      <c r="GY12" s="1815"/>
      <c r="GZ12" s="1815"/>
      <c r="HA12" s="1815"/>
      <c r="HB12" s="1815"/>
      <c r="HC12" s="1815"/>
      <c r="HD12" s="1815"/>
      <c r="HE12" s="1815"/>
      <c r="HF12" s="1815"/>
      <c r="HG12" s="1815"/>
      <c r="HH12" s="1815"/>
      <c r="HI12" s="1815"/>
      <c r="HJ12" s="1815"/>
      <c r="HK12" s="1815"/>
      <c r="HL12" s="1815"/>
      <c r="HM12" s="1815"/>
      <c r="HN12" s="1815"/>
      <c r="HO12" s="1815"/>
      <c r="HP12" s="1815"/>
      <c r="HQ12" s="1815"/>
      <c r="HR12" s="1815"/>
      <c r="HS12" s="1815"/>
      <c r="HT12" s="1815"/>
      <c r="HU12" s="1815"/>
      <c r="HV12" s="1815"/>
      <c r="HW12" s="1815"/>
      <c r="HX12" s="1815"/>
      <c r="HY12" s="1815"/>
      <c r="HZ12" s="1815"/>
      <c r="IA12" s="1815"/>
      <c r="IB12" s="1815"/>
      <c r="IC12" s="1815"/>
      <c r="ID12" s="1816"/>
      <c r="IE12" s="1816"/>
      <c r="IF12" s="1816"/>
      <c r="IG12" s="1816"/>
      <c r="IH12" s="1816"/>
      <c r="II12" s="1816"/>
      <c r="IJ12" s="1816"/>
      <c r="IK12" s="1816"/>
      <c r="IL12" s="1816"/>
      <c r="IM12" s="1816"/>
      <c r="IN12" s="1816"/>
      <c r="IO12" s="1816"/>
      <c r="IP12" s="1816"/>
      <c r="IQ12" s="1816"/>
      <c r="IR12" s="1816"/>
      <c r="IS12" s="1816"/>
      <c r="IT12" s="1816"/>
      <c r="IU12" s="1816"/>
      <c r="IV12" s="1816"/>
      <c r="IW12" s="1816"/>
      <c r="IX12" s="1816"/>
      <c r="IY12" s="1816"/>
      <c r="IZ12" s="1816"/>
      <c r="JA12" s="1816"/>
      <c r="JB12" s="1816"/>
      <c r="JC12" s="1816"/>
      <c r="JD12" s="1816"/>
      <c r="JE12" s="1816"/>
      <c r="JF12" s="1816"/>
      <c r="JG12" s="1816"/>
      <c r="JH12" s="1816"/>
      <c r="JI12" s="1816"/>
    </row>
    <row r="13" spans="1:269" s="1817" customFormat="1" ht="15.6">
      <c r="A13" s="1818"/>
      <c r="B13" s="1819"/>
      <c r="C13" s="1820"/>
      <c r="D13" s="1820"/>
      <c r="E13" s="1820"/>
      <c r="F13" s="1820"/>
      <c r="G13" s="1820"/>
      <c r="H13" s="1820"/>
      <c r="I13" s="1820"/>
      <c r="J13" s="1820"/>
      <c r="K13" s="1820"/>
      <c r="L13" s="1821"/>
      <c r="M13" s="1820"/>
      <c r="N13" s="1821"/>
      <c r="O13" s="1820"/>
      <c r="P13" s="1821"/>
      <c r="Q13" s="1820"/>
      <c r="R13" s="1821"/>
      <c r="S13" s="1820"/>
      <c r="T13" s="1821"/>
      <c r="U13" s="1820"/>
      <c r="V13" s="1821"/>
      <c r="W13" s="1820"/>
      <c r="X13" s="1821"/>
      <c r="Y13" s="1820"/>
      <c r="Z13" s="1804"/>
      <c r="AA13" s="1820"/>
      <c r="AB13" s="1804"/>
      <c r="AC13" s="1820"/>
      <c r="AD13" s="1804"/>
      <c r="AE13" s="1820"/>
      <c r="AF13" s="1821"/>
      <c r="AG13" s="1820"/>
      <c r="AH13" s="1821"/>
      <c r="AI13" s="1820"/>
      <c r="AJ13" s="1821"/>
      <c r="AK13" s="1820"/>
      <c r="AL13" s="1821"/>
      <c r="AM13" s="1820"/>
      <c r="AN13" s="1821"/>
      <c r="AO13" s="1820"/>
      <c r="AP13" s="1821"/>
      <c r="AQ13" s="1820"/>
      <c r="AR13" s="1821"/>
      <c r="AS13" s="1820"/>
      <c r="AT13" s="1821"/>
      <c r="AU13" s="1820"/>
      <c r="AV13" s="1821"/>
      <c r="AW13" s="1820"/>
      <c r="AX13" s="1821"/>
      <c r="AY13" s="1820"/>
      <c r="AZ13" s="1821"/>
      <c r="BA13" s="1820"/>
      <c r="BB13" s="1820"/>
      <c r="BC13" s="1820"/>
      <c r="BD13" s="1821"/>
      <c r="BE13" s="1820"/>
      <c r="BF13" s="1821"/>
      <c r="BG13" s="1820"/>
      <c r="BH13" s="1821"/>
      <c r="BI13" s="1820"/>
      <c r="BJ13" s="1821"/>
      <c r="BK13" s="1820"/>
      <c r="BL13" s="1821"/>
      <c r="BM13" s="1820"/>
      <c r="BN13" s="1821"/>
      <c r="BO13" s="1820"/>
      <c r="BP13" s="1820"/>
      <c r="BQ13" s="1821"/>
      <c r="BR13" s="1820"/>
      <c r="BS13" s="1820"/>
      <c r="BT13" s="1820"/>
      <c r="BU13" s="1821"/>
      <c r="BV13" s="1820"/>
      <c r="BW13" s="1821"/>
      <c r="BX13" s="1820"/>
      <c r="BY13" s="1821"/>
      <c r="BZ13" s="1820"/>
      <c r="CA13" s="1821"/>
      <c r="CB13" s="1820"/>
      <c r="CC13" s="1821"/>
      <c r="CD13" s="1820"/>
      <c r="CE13" s="1820"/>
      <c r="CF13" s="1822"/>
      <c r="CG13" s="1822"/>
      <c r="CH13" s="1822"/>
      <c r="CI13" s="1798"/>
      <c r="CJ13" s="1798"/>
      <c r="CK13" s="1798"/>
      <c r="CL13" s="1798"/>
      <c r="CM13" s="1798"/>
      <c r="CN13" s="1798"/>
      <c r="CO13" s="1798"/>
      <c r="CP13" s="1798"/>
      <c r="CQ13" s="1798"/>
      <c r="CR13" s="1798"/>
      <c r="CS13" s="1798"/>
      <c r="CT13" s="1798"/>
      <c r="CU13" s="1798"/>
      <c r="CV13" s="1798"/>
      <c r="CW13" s="1798"/>
      <c r="CX13" s="1798"/>
      <c r="CY13" s="1798"/>
      <c r="CZ13" s="1798"/>
      <c r="DA13" s="1798"/>
      <c r="DB13" s="1798"/>
      <c r="DC13" s="1798"/>
      <c r="DD13" s="1798"/>
      <c r="DE13" s="1798"/>
      <c r="DF13" s="1798"/>
      <c r="DG13" s="1798"/>
      <c r="DH13" s="1798"/>
      <c r="DI13" s="1798"/>
      <c r="DJ13" s="1798"/>
      <c r="DK13" s="1798"/>
      <c r="DL13" s="1798"/>
      <c r="DM13" s="1798"/>
      <c r="DN13" s="1798"/>
      <c r="DO13" s="1798"/>
      <c r="DP13" s="1798"/>
      <c r="DQ13" s="1798"/>
      <c r="DR13" s="1798"/>
      <c r="DS13" s="1798"/>
      <c r="DT13" s="1798"/>
      <c r="DU13" s="1798"/>
      <c r="DV13" s="1798"/>
      <c r="DW13" s="1798"/>
      <c r="DX13" s="1798"/>
      <c r="DY13" s="1798"/>
      <c r="DZ13" s="1798"/>
      <c r="EA13" s="1798"/>
      <c r="EB13" s="1798"/>
      <c r="EC13" s="1798"/>
      <c r="ED13" s="1798"/>
      <c r="EE13" s="1798"/>
      <c r="EF13" s="1798"/>
      <c r="EG13" s="1798"/>
      <c r="EH13" s="1798"/>
      <c r="EI13" s="1798"/>
      <c r="EJ13" s="1798"/>
      <c r="EK13" s="1798"/>
      <c r="EL13" s="1798"/>
      <c r="EM13" s="1798"/>
      <c r="EN13" s="1798"/>
      <c r="EO13" s="1798"/>
      <c r="EP13" s="1798"/>
      <c r="EQ13" s="1798"/>
      <c r="ER13" s="1798"/>
      <c r="ES13" s="1798"/>
      <c r="ET13" s="1798"/>
      <c r="EU13" s="1798"/>
      <c r="EV13" s="1798"/>
      <c r="EW13" s="1798"/>
      <c r="EX13" s="1798"/>
      <c r="EY13" s="1798"/>
      <c r="EZ13" s="1798"/>
      <c r="FA13" s="1798"/>
      <c r="FB13" s="1823"/>
      <c r="FC13" s="1823"/>
      <c r="FD13" s="1823"/>
      <c r="FE13" s="1823"/>
      <c r="FF13" s="1823"/>
      <c r="FG13" s="1823"/>
      <c r="FH13" s="1823"/>
      <c r="FI13" s="1823"/>
      <c r="FJ13" s="1823"/>
      <c r="FK13" s="1823"/>
      <c r="FL13" s="1823"/>
      <c r="FM13" s="1823"/>
      <c r="FN13" s="1823"/>
      <c r="FO13" s="1823"/>
      <c r="FP13" s="1823"/>
      <c r="FQ13" s="1823"/>
      <c r="FR13" s="1823"/>
      <c r="FS13" s="1823"/>
      <c r="FT13" s="1823"/>
      <c r="FU13" s="1823"/>
      <c r="FV13" s="1823"/>
      <c r="FW13" s="1823"/>
      <c r="FX13" s="1823"/>
      <c r="FY13" s="1823"/>
      <c r="FZ13" s="1824"/>
      <c r="GA13" s="1824"/>
      <c r="GB13" s="1824"/>
      <c r="GC13" s="1824"/>
      <c r="GD13" s="1824"/>
      <c r="GE13" s="1824"/>
      <c r="GF13" s="1824"/>
      <c r="GG13" s="1824"/>
      <c r="GH13" s="1824"/>
      <c r="GI13" s="1824"/>
      <c r="GJ13" s="1824"/>
      <c r="GK13" s="1824"/>
      <c r="GL13" s="1824"/>
      <c r="GM13" s="1824"/>
      <c r="GN13" s="1824"/>
      <c r="GO13" s="1824"/>
      <c r="GP13" s="1824"/>
      <c r="GQ13" s="1824"/>
      <c r="GR13" s="1824"/>
      <c r="GS13" s="1824"/>
      <c r="GT13" s="1824"/>
      <c r="GU13" s="1824"/>
      <c r="GV13" s="1824"/>
      <c r="GW13" s="1824"/>
      <c r="GX13" s="1824"/>
      <c r="GY13" s="1824"/>
      <c r="GZ13" s="1824"/>
      <c r="HA13" s="1824"/>
      <c r="HB13" s="1824"/>
      <c r="HC13" s="1824"/>
      <c r="HD13" s="1824"/>
      <c r="HE13" s="1824"/>
      <c r="HF13" s="1824"/>
      <c r="HG13" s="1824"/>
      <c r="HH13" s="1824"/>
      <c r="HI13" s="1824"/>
      <c r="HJ13" s="1824"/>
      <c r="HK13" s="1824"/>
      <c r="HL13" s="1824"/>
      <c r="HM13" s="1824"/>
      <c r="HN13" s="1824"/>
      <c r="HO13" s="1824"/>
      <c r="HP13" s="1824"/>
      <c r="HQ13" s="1824"/>
      <c r="HR13" s="1824"/>
      <c r="HS13" s="1824"/>
      <c r="HT13" s="1824"/>
      <c r="HU13" s="1824"/>
      <c r="HV13" s="1824"/>
      <c r="HW13" s="1824"/>
      <c r="HX13" s="1824"/>
      <c r="HY13" s="1824"/>
      <c r="HZ13" s="1824"/>
      <c r="IA13" s="1824"/>
      <c r="IB13" s="1824"/>
      <c r="IC13" s="1824"/>
      <c r="ID13" s="1824"/>
      <c r="IE13" s="1824"/>
      <c r="IF13" s="1824"/>
      <c r="IG13" s="1824"/>
      <c r="IH13" s="1824"/>
      <c r="II13" s="1824"/>
      <c r="IJ13" s="1824"/>
      <c r="IK13" s="1824"/>
      <c r="IL13" s="1824"/>
      <c r="IM13" s="1824"/>
      <c r="IN13" s="1824"/>
      <c r="IO13" s="1824"/>
      <c r="IP13" s="1824"/>
      <c r="IQ13" s="1824"/>
      <c r="IR13" s="1824"/>
      <c r="IS13" s="1824"/>
      <c r="IT13" s="1824"/>
      <c r="IU13" s="1824"/>
      <c r="IV13" s="1824"/>
      <c r="IW13" s="1824"/>
      <c r="IX13" s="1824"/>
      <c r="IY13" s="1824"/>
      <c r="IZ13" s="1824"/>
      <c r="JA13" s="1824"/>
      <c r="JB13" s="1824"/>
      <c r="JC13" s="1824"/>
      <c r="JD13" s="1824"/>
      <c r="JE13" s="1824"/>
      <c r="JF13" s="1824"/>
      <c r="JG13" s="1824"/>
      <c r="JH13" s="1824"/>
      <c r="JI13" s="1824"/>
    </row>
    <row r="14" spans="1:269" s="1783" customFormat="1" ht="15.6">
      <c r="A14" s="1784"/>
      <c r="B14" s="1794" t="s">
        <v>1749</v>
      </c>
      <c r="C14" s="1795">
        <v>1475076.9226532632</v>
      </c>
      <c r="D14" s="1795">
        <v>2309574.2851479319</v>
      </c>
      <c r="E14" s="1795">
        <v>3156338.6921633212</v>
      </c>
      <c r="F14" s="1795">
        <v>4093096.0509673622</v>
      </c>
      <c r="G14" s="1795">
        <v>4113320.4180084649</v>
      </c>
      <c r="H14" s="1795">
        <v>4099964.144706801</v>
      </c>
      <c r="I14" s="1795">
        <v>4211757.4841796895</v>
      </c>
      <c r="J14" s="1795">
        <v>4260703.4749866817</v>
      </c>
      <c r="K14" s="1795">
        <v>4323717.4905895786</v>
      </c>
      <c r="L14" s="1796">
        <v>4395253.6789928442</v>
      </c>
      <c r="M14" s="1795">
        <v>4505242.2933279695</v>
      </c>
      <c r="N14" s="1796">
        <v>4522837.499653616</v>
      </c>
      <c r="O14" s="1795">
        <v>4509878.4289838299</v>
      </c>
      <c r="P14" s="1796">
        <v>4658404.0043175202</v>
      </c>
      <c r="Q14" s="1795">
        <v>4681422.8984295437</v>
      </c>
      <c r="R14" s="1796">
        <v>4616575.1639133785</v>
      </c>
      <c r="S14" s="1795">
        <v>4565220.8322737515</v>
      </c>
      <c r="T14" s="1796">
        <v>4668548.8066899814</v>
      </c>
      <c r="U14" s="1795">
        <v>4761303.3472042028</v>
      </c>
      <c r="V14" s="1796">
        <v>4812520.3585290937</v>
      </c>
      <c r="W14" s="1795">
        <v>4774915.2006138898</v>
      </c>
      <c r="X14" s="1796">
        <v>4774742.6460662503</v>
      </c>
      <c r="Y14" s="1795">
        <v>4847231.6710031293</v>
      </c>
      <c r="Z14" s="1796">
        <v>4889481.0956313275</v>
      </c>
      <c r="AA14" s="1795">
        <v>4861579.3892747425</v>
      </c>
      <c r="AB14" s="1796">
        <v>4993260.6629720936</v>
      </c>
      <c r="AC14" s="1795">
        <v>5121230.55914573</v>
      </c>
      <c r="AD14" s="1796">
        <v>5068399.9844110217</v>
      </c>
      <c r="AE14" s="1795">
        <v>4985245.3117011869</v>
      </c>
      <c r="AF14" s="1796">
        <v>4999559.177944079</v>
      </c>
      <c r="AG14" s="1795">
        <v>4854795.5845958907</v>
      </c>
      <c r="AH14" s="1796">
        <v>4981820.4960063389</v>
      </c>
      <c r="AI14" s="1795">
        <v>5075841.2624817155</v>
      </c>
      <c r="AJ14" s="1796">
        <v>5209983.8153306544</v>
      </c>
      <c r="AK14" s="1795">
        <v>5087617.6246947004</v>
      </c>
      <c r="AL14" s="1796">
        <v>5088287.1975344</v>
      </c>
      <c r="AM14" s="1795">
        <v>5186355.5659315046</v>
      </c>
      <c r="AN14" s="1796">
        <v>5289415.2423226889</v>
      </c>
      <c r="AO14" s="1795">
        <v>5393923.318329569</v>
      </c>
      <c r="AP14" s="1796">
        <v>5379804.119383405</v>
      </c>
      <c r="AQ14" s="1795">
        <v>5390514.0825894829</v>
      </c>
      <c r="AR14" s="1796">
        <v>5468180.8314243089</v>
      </c>
      <c r="AS14" s="1795">
        <v>5570871.5366452532</v>
      </c>
      <c r="AT14" s="1796">
        <v>5694570.8873097803</v>
      </c>
      <c r="AU14" s="1795">
        <v>5761617.1938472306</v>
      </c>
      <c r="AV14" s="1796">
        <v>5719642.2282215785</v>
      </c>
      <c r="AW14" s="1795">
        <v>5543845.5694147367</v>
      </c>
      <c r="AX14" s="1796">
        <v>5637726.1897406485</v>
      </c>
      <c r="AY14" s="1795">
        <v>5728212.0922300573</v>
      </c>
      <c r="AZ14" s="1796">
        <v>5877843.4075087514</v>
      </c>
      <c r="BA14" s="1795">
        <v>6056664.8385788826</v>
      </c>
      <c r="BB14" s="1795">
        <v>6194430.8665717933</v>
      </c>
      <c r="BC14" s="1795">
        <v>6248024.4494402222</v>
      </c>
      <c r="BD14" s="1796">
        <v>6345868.6825312562</v>
      </c>
      <c r="BE14" s="1795">
        <v>6438654.9710163511</v>
      </c>
      <c r="BF14" s="1796">
        <v>6630089.1330460301</v>
      </c>
      <c r="BG14" s="1795">
        <v>6768665.5843724366</v>
      </c>
      <c r="BH14" s="1796">
        <v>7066383.6886144318</v>
      </c>
      <c r="BI14" s="1795">
        <v>7190192.6049015112</v>
      </c>
      <c r="BJ14" s="1796">
        <v>7656567.7807661751</v>
      </c>
      <c r="BK14" s="1795">
        <v>8010141.4613228571</v>
      </c>
      <c r="BL14" s="1796">
        <v>8287169.5509240106</v>
      </c>
      <c r="BM14" s="1795">
        <v>8812620.3291011676</v>
      </c>
      <c r="BN14" s="1796">
        <v>9144792.5256722532</v>
      </c>
      <c r="BO14" s="1795">
        <v>8915206.0673747752</v>
      </c>
      <c r="BP14" s="1795">
        <v>8949874.3536180928</v>
      </c>
      <c r="BQ14" s="1796">
        <v>9326215.9867382366</v>
      </c>
      <c r="BR14" s="1795">
        <v>9468421.4145385269</v>
      </c>
      <c r="BS14" s="1795">
        <v>9984853.8015483804</v>
      </c>
      <c r="BT14" s="1795">
        <v>10351577.443761427</v>
      </c>
      <c r="BU14" s="1796">
        <v>10883377.40322943</v>
      </c>
      <c r="BV14" s="1795">
        <v>11301536.890369425</v>
      </c>
      <c r="BW14" s="1796">
        <v>11637230.97296986</v>
      </c>
      <c r="BX14" s="1795">
        <v>11491870.794997733</v>
      </c>
      <c r="BY14" s="1796">
        <v>11515658.202268511</v>
      </c>
      <c r="BZ14" s="1795">
        <v>11887199.989281144</v>
      </c>
      <c r="CA14" s="1796">
        <v>11752429.5787306</v>
      </c>
      <c r="CB14" s="1795">
        <v>14813771.420397511</v>
      </c>
      <c r="CC14" s="1796">
        <v>16610996.667295188</v>
      </c>
      <c r="CD14" s="1795">
        <v>17582396.728278093</v>
      </c>
      <c r="CE14" s="1795">
        <v>23205523.949522436</v>
      </c>
      <c r="CF14" s="1797">
        <v>27472328.135644648</v>
      </c>
      <c r="CG14" s="1797">
        <v>36991.644764704441</v>
      </c>
      <c r="CH14" s="1797">
        <v>43293.40653905068</v>
      </c>
      <c r="CI14" s="1798">
        <v>56770.962367352229</v>
      </c>
      <c r="CJ14" s="1798">
        <v>67904.876250018264</v>
      </c>
      <c r="CK14" s="1798">
        <v>71719.556145175084</v>
      </c>
      <c r="CL14" s="1798">
        <v>75680.35531463541</v>
      </c>
      <c r="CM14" s="1798">
        <v>78162.546082332221</v>
      </c>
      <c r="CN14" s="1798">
        <v>80030.632675833942</v>
      </c>
      <c r="CO14" s="1798">
        <v>112816.57052401912</v>
      </c>
      <c r="CP14" s="1798">
        <v>141032.02198342912</v>
      </c>
      <c r="CQ14" s="1798">
        <v>156475.81342679611</v>
      </c>
      <c r="CR14" s="1798">
        <v>334099.36995975662</v>
      </c>
      <c r="CS14" s="1798">
        <v>441599.87067636376</v>
      </c>
      <c r="CT14" s="1798">
        <v>470066.52053423808</v>
      </c>
      <c r="CU14" s="1798">
        <v>471206.35487358086</v>
      </c>
      <c r="CV14" s="1798">
        <v>497207.43071422324</v>
      </c>
      <c r="CW14" s="1798">
        <v>507265.76228096389</v>
      </c>
      <c r="CX14" s="1798">
        <v>521691.49050626642</v>
      </c>
      <c r="CY14" s="1798">
        <v>549010.65662055218</v>
      </c>
      <c r="CZ14" s="1798">
        <v>566288.27576686046</v>
      </c>
      <c r="DA14" s="1798">
        <v>561575.8848154333</v>
      </c>
      <c r="DB14" s="1798">
        <v>581351.63028452848</v>
      </c>
      <c r="DC14" s="1798">
        <v>610249.80636185792</v>
      </c>
      <c r="DD14" s="1798">
        <v>606251.8211892742</v>
      </c>
      <c r="DE14" s="1798">
        <v>620837.93422267574</v>
      </c>
      <c r="DF14" s="1798">
        <v>631052.09629253717</v>
      </c>
      <c r="DG14" s="1798">
        <v>670098.62712830328</v>
      </c>
      <c r="DH14" s="1798">
        <v>742039.35609862674</v>
      </c>
      <c r="DI14" s="1798">
        <v>808077.27124438051</v>
      </c>
      <c r="DJ14" s="1798">
        <v>836659.94225568033</v>
      </c>
      <c r="DK14" s="1798">
        <v>910997.16951585654</v>
      </c>
      <c r="DL14" s="1798">
        <v>977472.34772367752</v>
      </c>
      <c r="DM14" s="1798">
        <v>1132547.8955295233</v>
      </c>
      <c r="DN14" s="1798">
        <v>1279179.159355673</v>
      </c>
      <c r="DO14" s="1798">
        <v>2110584.9702342353</v>
      </c>
      <c r="DP14" s="1798">
        <v>2560072.6620302084</v>
      </c>
      <c r="DQ14" s="1798">
        <v>3007213.6679171948</v>
      </c>
      <c r="DR14" s="1798">
        <v>3404193.5260991766</v>
      </c>
      <c r="DS14" s="1798">
        <v>3871453.8556680223</v>
      </c>
      <c r="DT14" s="1798">
        <v>3914796.9331317665</v>
      </c>
      <c r="DU14" s="1798">
        <v>4157026.5349771986</v>
      </c>
      <c r="DV14" s="1798">
        <v>4639992.6012856653</v>
      </c>
      <c r="DW14" s="1798">
        <v>5446217.9965414619</v>
      </c>
      <c r="DX14" s="1798">
        <v>5879316.4147419166</v>
      </c>
      <c r="DY14" s="1798">
        <v>6201650.160375895</v>
      </c>
      <c r="DZ14" s="1798">
        <v>7164925.2413450601</v>
      </c>
      <c r="EA14" s="1798">
        <v>15821191.266694771</v>
      </c>
      <c r="EB14" s="1798">
        <v>31239386.362789888</v>
      </c>
      <c r="EC14" s="1798">
        <v>27217558.92615477</v>
      </c>
      <c r="ED14" s="1798">
        <v>27639288.378083661</v>
      </c>
      <c r="EE14" s="1798">
        <v>32161547.467693824</v>
      </c>
      <c r="EF14" s="1798">
        <v>34250554.903240114</v>
      </c>
      <c r="EG14" s="1798">
        <v>35673225.646054365</v>
      </c>
      <c r="EH14" s="1798">
        <v>37744636.990281284</v>
      </c>
      <c r="EI14" s="1798">
        <v>59956750.588313334</v>
      </c>
      <c r="EJ14" s="1798">
        <v>86209941.031872541</v>
      </c>
      <c r="EK14" s="1798">
        <v>125429655.45408103</v>
      </c>
      <c r="EL14" s="1798">
        <v>67611.589070561706</v>
      </c>
      <c r="EM14" s="1798">
        <v>68804.544058706146</v>
      </c>
      <c r="EN14" s="1798">
        <v>70540.712342035738</v>
      </c>
      <c r="EO14" s="1798">
        <v>72978.846446913027</v>
      </c>
      <c r="EP14" s="1798">
        <v>74289.272256730968</v>
      </c>
      <c r="EQ14" s="1798">
        <v>118937.07383677596</v>
      </c>
      <c r="ER14" s="1798">
        <v>132961.49131393462</v>
      </c>
      <c r="ES14" s="1798">
        <v>120705.89822889566</v>
      </c>
      <c r="ET14" s="1798">
        <v>126708.1977733643</v>
      </c>
      <c r="EU14" s="1798">
        <v>129264.5889654639</v>
      </c>
      <c r="EV14" s="1798">
        <v>129550.41865851521</v>
      </c>
      <c r="EW14" s="1798">
        <v>130649.37199420243</v>
      </c>
      <c r="EX14" s="1798">
        <v>132200.16048814743</v>
      </c>
      <c r="EY14" s="1798">
        <v>134193.72283528306</v>
      </c>
      <c r="EZ14" s="1798">
        <v>135962.44341883599</v>
      </c>
      <c r="FA14" s="1798">
        <v>129795.73170974455</v>
      </c>
      <c r="FB14" s="1799"/>
      <c r="FC14" s="1799"/>
      <c r="FD14" s="1799"/>
      <c r="FE14" s="1799"/>
      <c r="FF14" s="1799"/>
      <c r="FG14" s="1799"/>
      <c r="FH14" s="1799"/>
      <c r="FI14" s="1799"/>
      <c r="FJ14" s="1799"/>
      <c r="FK14" s="1799"/>
      <c r="FL14" s="1799"/>
      <c r="FM14" s="1799"/>
      <c r="FN14" s="1799"/>
      <c r="FO14" s="1799"/>
      <c r="FP14" s="1799"/>
      <c r="FQ14" s="1799"/>
      <c r="FR14" s="1799"/>
      <c r="FS14" s="1799"/>
      <c r="FT14" s="1799"/>
      <c r="FU14" s="1799"/>
      <c r="FV14" s="1799"/>
      <c r="FW14" s="1799"/>
      <c r="FX14" s="1799"/>
      <c r="FY14" s="1799"/>
      <c r="FZ14" s="1792"/>
      <c r="GA14" s="1792"/>
      <c r="GB14" s="1792"/>
      <c r="GC14" s="1792"/>
      <c r="GD14" s="1792"/>
      <c r="GE14" s="1792"/>
      <c r="GF14" s="1792"/>
      <c r="GG14" s="1792"/>
      <c r="GH14" s="1792"/>
      <c r="GI14" s="1792"/>
      <c r="GJ14" s="1792"/>
      <c r="GK14" s="1792"/>
      <c r="GL14" s="1792"/>
      <c r="GM14" s="1792"/>
      <c r="GN14" s="1792"/>
      <c r="GO14" s="1792"/>
      <c r="GP14" s="1792"/>
      <c r="GQ14" s="1792"/>
      <c r="GR14" s="1792"/>
      <c r="GS14" s="1792"/>
      <c r="GT14" s="1792"/>
      <c r="GU14" s="1792"/>
      <c r="GV14" s="1792"/>
      <c r="GW14" s="1792"/>
      <c r="GX14" s="1792"/>
      <c r="GY14" s="1792"/>
      <c r="GZ14" s="1792"/>
      <c r="HA14" s="1792"/>
      <c r="HB14" s="1792"/>
      <c r="HC14" s="1792"/>
      <c r="HD14" s="1792"/>
      <c r="HE14" s="1792"/>
      <c r="HF14" s="1792"/>
      <c r="HG14" s="1792"/>
      <c r="HH14" s="1792"/>
      <c r="HI14" s="1792"/>
      <c r="HJ14" s="1792"/>
      <c r="HK14" s="1792"/>
      <c r="HL14" s="1792"/>
      <c r="HM14" s="1792"/>
      <c r="HN14" s="1792"/>
      <c r="HO14" s="1792"/>
      <c r="HP14" s="1792"/>
      <c r="HQ14" s="1792"/>
      <c r="HR14" s="1792"/>
      <c r="HS14" s="1792"/>
      <c r="HT14" s="1792"/>
      <c r="HU14" s="1792"/>
      <c r="HV14" s="1792"/>
      <c r="HW14" s="1792"/>
      <c r="HX14" s="1792"/>
      <c r="HY14" s="1792"/>
      <c r="HZ14" s="1792"/>
      <c r="IA14" s="1792"/>
      <c r="IB14" s="1792"/>
      <c r="IC14" s="1792"/>
      <c r="ID14" s="1793"/>
      <c r="IE14" s="1793"/>
      <c r="IF14" s="1793"/>
      <c r="IG14" s="1793"/>
      <c r="IH14" s="1793"/>
      <c r="II14" s="1793"/>
      <c r="IJ14" s="1793"/>
      <c r="IK14" s="1793"/>
      <c r="IL14" s="1793"/>
      <c r="IM14" s="1793"/>
      <c r="IN14" s="1793"/>
      <c r="IO14" s="1793"/>
      <c r="IP14" s="1793"/>
      <c r="IQ14" s="1793"/>
      <c r="IR14" s="1793"/>
      <c r="IS14" s="1793"/>
      <c r="IT14" s="1793"/>
      <c r="IU14" s="1793"/>
      <c r="IV14" s="1793"/>
      <c r="IW14" s="1793"/>
      <c r="IX14" s="1793"/>
      <c r="IY14" s="1793"/>
      <c r="IZ14" s="1793"/>
      <c r="JA14" s="1793"/>
      <c r="JB14" s="1793"/>
      <c r="JC14" s="1793"/>
      <c r="JD14" s="1793"/>
      <c r="JE14" s="1793"/>
      <c r="JF14" s="1793"/>
      <c r="JG14" s="1793"/>
      <c r="JH14" s="1793"/>
      <c r="JI14" s="1793"/>
    </row>
    <row r="15" spans="1:269" s="1783" customFormat="1" ht="15.6">
      <c r="A15" s="1784"/>
      <c r="B15" s="1794" t="s">
        <v>1748</v>
      </c>
      <c r="C15" s="1795">
        <v>1595748.3374200002</v>
      </c>
      <c r="D15" s="1795">
        <v>2535393.80064</v>
      </c>
      <c r="E15" s="1795">
        <v>3695276.6695166994</v>
      </c>
      <c r="F15" s="1795">
        <v>4815576.2774767</v>
      </c>
      <c r="G15" s="1795">
        <v>4858074.914996638</v>
      </c>
      <c r="H15" s="1795">
        <v>4843266.7352967411</v>
      </c>
      <c r="I15" s="1795">
        <v>4884421.1437676577</v>
      </c>
      <c r="J15" s="1795">
        <v>4880006.5303766998</v>
      </c>
      <c r="K15" s="1795">
        <v>4918250.8448467003</v>
      </c>
      <c r="L15" s="1796">
        <v>4977833.1279567005</v>
      </c>
      <c r="M15" s="1795">
        <v>5081829.2888367008</v>
      </c>
      <c r="N15" s="1796">
        <v>5126629.7624519207</v>
      </c>
      <c r="O15" s="1795">
        <v>5046024.3166563557</v>
      </c>
      <c r="P15" s="1796">
        <v>5193624.4331039684</v>
      </c>
      <c r="Q15" s="1795">
        <v>5225120.8553200001</v>
      </c>
      <c r="R15" s="1796">
        <v>5205580.0183261512</v>
      </c>
      <c r="S15" s="1795">
        <v>5079470.5438569169</v>
      </c>
      <c r="T15" s="1796">
        <v>5225227.7644980103</v>
      </c>
      <c r="U15" s="1795">
        <v>5211713.0557181602</v>
      </c>
      <c r="V15" s="1796">
        <v>5256275.98504763</v>
      </c>
      <c r="W15" s="1795">
        <v>5227219.8931369856</v>
      </c>
      <c r="X15" s="1796">
        <v>5174436.6425792174</v>
      </c>
      <c r="Y15" s="1795">
        <v>5274409.8286755066</v>
      </c>
      <c r="Z15" s="1796">
        <v>5310406.8738081139</v>
      </c>
      <c r="AA15" s="1795">
        <v>5271832.3291050736</v>
      </c>
      <c r="AB15" s="1796">
        <v>5362542.4536431488</v>
      </c>
      <c r="AC15" s="1795">
        <v>5502283.0826405324</v>
      </c>
      <c r="AD15" s="1796">
        <v>5422983.3210459193</v>
      </c>
      <c r="AE15" s="1795">
        <v>5414185.987386968</v>
      </c>
      <c r="AF15" s="1796">
        <v>5551201.5144551955</v>
      </c>
      <c r="AG15" s="1795">
        <v>5545589.6389600011</v>
      </c>
      <c r="AH15" s="1796">
        <v>5622382.9792099996</v>
      </c>
      <c r="AI15" s="1795">
        <v>5769558.8803604059</v>
      </c>
      <c r="AJ15" s="1796">
        <v>5948687.4780666176</v>
      </c>
      <c r="AK15" s="1795">
        <v>5904159.3859000001</v>
      </c>
      <c r="AL15" s="1796">
        <v>5909569.9489636002</v>
      </c>
      <c r="AM15" s="1795">
        <v>6015490.8501421828</v>
      </c>
      <c r="AN15" s="1796">
        <v>6147064.3534730785</v>
      </c>
      <c r="AO15" s="1795">
        <v>6288799.1528261937</v>
      </c>
      <c r="AP15" s="1796">
        <v>6329950.0441947887</v>
      </c>
      <c r="AQ15" s="1795">
        <v>6369323.8852792718</v>
      </c>
      <c r="AR15" s="1796">
        <v>6449348.1941813398</v>
      </c>
      <c r="AS15" s="1795">
        <v>6579736.7453657901</v>
      </c>
      <c r="AT15" s="1796">
        <v>6703947.9980117381</v>
      </c>
      <c r="AU15" s="1795">
        <v>6818304.2520822287</v>
      </c>
      <c r="AV15" s="1796">
        <v>6822122.3203801308</v>
      </c>
      <c r="AW15" s="1795">
        <v>6712414.5095126051</v>
      </c>
      <c r="AX15" s="1796">
        <v>6794875.0714599416</v>
      </c>
      <c r="AY15" s="1795">
        <v>6873838.1809786269</v>
      </c>
      <c r="AZ15" s="1796">
        <v>6996066.7762262877</v>
      </c>
      <c r="BA15" s="1795">
        <v>7369123.5350485379</v>
      </c>
      <c r="BB15" s="1795">
        <v>7481417.8846565355</v>
      </c>
      <c r="BC15" s="1795">
        <v>7456396.5092335567</v>
      </c>
      <c r="BD15" s="1796">
        <v>7606214.4107574467</v>
      </c>
      <c r="BE15" s="1795">
        <v>7693211.8839984806</v>
      </c>
      <c r="BF15" s="1796">
        <v>7850810.4025153033</v>
      </c>
      <c r="BG15" s="1795">
        <v>8109966.4074151292</v>
      </c>
      <c r="BH15" s="1796">
        <v>8430156.5401041657</v>
      </c>
      <c r="BI15" s="1795">
        <v>8563257.7061262615</v>
      </c>
      <c r="BJ15" s="1796">
        <v>9041471.6850830112</v>
      </c>
      <c r="BK15" s="1795">
        <v>9445954.9484490268</v>
      </c>
      <c r="BL15" s="1796">
        <v>9806932.0287385471</v>
      </c>
      <c r="BM15" s="1795">
        <v>10288324.217522845</v>
      </c>
      <c r="BN15" s="1796">
        <v>10697155.534130355</v>
      </c>
      <c r="BO15" s="1795">
        <v>10466916.299995814</v>
      </c>
      <c r="BP15" s="1795">
        <v>10514627.409258727</v>
      </c>
      <c r="BQ15" s="1796">
        <v>11000141.877039682</v>
      </c>
      <c r="BR15" s="1795">
        <v>11386721.265227985</v>
      </c>
      <c r="BS15" s="1795">
        <v>11846066.173514295</v>
      </c>
      <c r="BT15" s="1795">
        <v>12410119.995402956</v>
      </c>
      <c r="BU15" s="1796">
        <v>13195525.471087947</v>
      </c>
      <c r="BV15" s="1795">
        <v>13840196.200758902</v>
      </c>
      <c r="BW15" s="1796">
        <v>14162804.051220793</v>
      </c>
      <c r="BX15" s="1795">
        <v>14361247.612488236</v>
      </c>
      <c r="BY15" s="1796">
        <v>14642956.798946448</v>
      </c>
      <c r="BZ15" s="1795">
        <v>14982344.648945304</v>
      </c>
      <c r="CA15" s="1796">
        <v>14812955.005872773</v>
      </c>
      <c r="CB15" s="1795">
        <v>14662980.955157336</v>
      </c>
      <c r="CC15" s="1796">
        <v>14348514.268417925</v>
      </c>
      <c r="CD15" s="1795">
        <v>14306293.283859255</v>
      </c>
      <c r="CE15" s="1795">
        <v>14375803.165485322</v>
      </c>
      <c r="CF15" s="1797">
        <v>15645411.461047981</v>
      </c>
      <c r="CG15" s="1797">
        <v>18228.35609022572</v>
      </c>
      <c r="CH15" s="1797">
        <v>20234.81947045905</v>
      </c>
      <c r="CI15" s="1798">
        <v>21168.772431516209</v>
      </c>
      <c r="CJ15" s="1798">
        <v>24743.158133339235</v>
      </c>
      <c r="CK15" s="1798">
        <v>28575.556977776712</v>
      </c>
      <c r="CL15" s="1798">
        <v>27819.80793065593</v>
      </c>
      <c r="CM15" s="1798">
        <v>28569.680550492954</v>
      </c>
      <c r="CN15" s="1798">
        <v>30260.777764737079</v>
      </c>
      <c r="CO15" s="1798">
        <v>34054.4070916071</v>
      </c>
      <c r="CP15" s="1798">
        <v>32574.364292995782</v>
      </c>
      <c r="CQ15" s="1798">
        <v>39063.809707398643</v>
      </c>
      <c r="CR15" s="1798">
        <v>50113.139146273752</v>
      </c>
      <c r="CS15" s="1798">
        <v>59894.402146484113</v>
      </c>
      <c r="CT15" s="1798">
        <v>62852.286662161932</v>
      </c>
      <c r="CU15" s="1798">
        <v>63493.587423395824</v>
      </c>
      <c r="CV15" s="1798">
        <v>80786.149780977808</v>
      </c>
      <c r="CW15" s="1798">
        <v>88712.11598348424</v>
      </c>
      <c r="CX15" s="1798">
        <v>101159.72629399455</v>
      </c>
      <c r="CY15" s="1798">
        <v>108399.21496188681</v>
      </c>
      <c r="CZ15" s="1798">
        <v>127374.57936210274</v>
      </c>
      <c r="DA15" s="1798">
        <v>124267.13959145559</v>
      </c>
      <c r="DB15" s="1798">
        <v>149907.97882243336</v>
      </c>
      <c r="DC15" s="1798">
        <v>158719.72700021567</v>
      </c>
      <c r="DD15" s="1798">
        <v>170177.22261307912</v>
      </c>
      <c r="DE15" s="1798">
        <v>186187.38615074381</v>
      </c>
      <c r="DF15" s="1798">
        <v>207406.48172590678</v>
      </c>
      <c r="DG15" s="1798">
        <v>225085.58152666551</v>
      </c>
      <c r="DH15" s="1798">
        <v>262344.42857742129</v>
      </c>
      <c r="DI15" s="1798">
        <v>291811.2661157797</v>
      </c>
      <c r="DJ15" s="1798">
        <v>340286.87983953545</v>
      </c>
      <c r="DK15" s="1798">
        <v>332913.29754421371</v>
      </c>
      <c r="DL15" s="1798">
        <v>374469.35319280007</v>
      </c>
      <c r="DM15" s="1798">
        <v>425899.1336719332</v>
      </c>
      <c r="DN15" s="1798">
        <v>507567.79880450061</v>
      </c>
      <c r="DO15" s="1798">
        <v>671650.52463382471</v>
      </c>
      <c r="DP15" s="1798">
        <v>767813.89448610379</v>
      </c>
      <c r="DQ15" s="1798">
        <v>911956.75862548873</v>
      </c>
      <c r="DR15" s="1798">
        <v>1183994.0223230144</v>
      </c>
      <c r="DS15" s="1798">
        <v>1371017.0982630944</v>
      </c>
      <c r="DT15" s="1798">
        <v>1420546.4620053787</v>
      </c>
      <c r="DU15" s="1798">
        <v>1634150.7674620459</v>
      </c>
      <c r="DV15" s="1798">
        <v>1887872.6362060281</v>
      </c>
      <c r="DW15" s="1798">
        <v>2158183.5344427265</v>
      </c>
      <c r="DX15" s="1798">
        <v>2390147.1412650305</v>
      </c>
      <c r="DY15" s="1798">
        <v>2794025.2524727099</v>
      </c>
      <c r="DZ15" s="1798">
        <v>3101957.7536226795</v>
      </c>
      <c r="EA15" s="1798">
        <v>6541657.5108928476</v>
      </c>
      <c r="EB15" s="1798">
        <v>10642561.243150694</v>
      </c>
      <c r="EC15" s="1798">
        <v>11094734.236767735</v>
      </c>
      <c r="ED15" s="1798">
        <v>11015584.365688805</v>
      </c>
      <c r="EE15" s="1798">
        <v>13148134.76157926</v>
      </c>
      <c r="EF15" s="1798">
        <v>14099323.168678699</v>
      </c>
      <c r="EG15" s="1798">
        <v>14764938.04973558</v>
      </c>
      <c r="EH15" s="1798">
        <v>16661349.824115874</v>
      </c>
      <c r="EI15" s="1798">
        <v>26555487.015335497</v>
      </c>
      <c r="EJ15" s="1798">
        <v>39630053.424853899</v>
      </c>
      <c r="EK15" s="1798">
        <v>58052804.31753175</v>
      </c>
      <c r="EL15" s="1798">
        <v>53499.996037055251</v>
      </c>
      <c r="EM15" s="1798">
        <v>54803.530822293942</v>
      </c>
      <c r="EN15" s="1798">
        <v>56344.942275160509</v>
      </c>
      <c r="EO15" s="1798">
        <v>60565.630052104578</v>
      </c>
      <c r="EP15" s="1798">
        <v>61126.246178364796</v>
      </c>
      <c r="EQ15" s="1798">
        <v>99331.098585167405</v>
      </c>
      <c r="ER15" s="1798">
        <v>114877.32813790164</v>
      </c>
      <c r="ES15" s="1798">
        <v>96962.55485114285</v>
      </c>
      <c r="ET15" s="1798">
        <v>102289.84027440587</v>
      </c>
      <c r="EU15" s="1798">
        <v>105286.01525761352</v>
      </c>
      <c r="EV15" s="1798">
        <v>108409.0256136469</v>
      </c>
      <c r="EW15" s="1798">
        <v>111778.89014886925</v>
      </c>
      <c r="EX15" s="1798">
        <v>112052.77707290613</v>
      </c>
      <c r="EY15" s="1798">
        <v>113871.47312793687</v>
      </c>
      <c r="EZ15" s="1798">
        <v>138731.90053484682</v>
      </c>
      <c r="FA15" s="1798">
        <v>141931.97398020915</v>
      </c>
      <c r="FB15" s="1799"/>
      <c r="FC15" s="1799"/>
      <c r="FD15" s="1799"/>
      <c r="FE15" s="1799"/>
      <c r="FF15" s="1799"/>
      <c r="FG15" s="1799"/>
      <c r="FH15" s="1799"/>
      <c r="FI15" s="1799"/>
      <c r="FJ15" s="1799"/>
      <c r="FK15" s="1799"/>
      <c r="FL15" s="1799"/>
      <c r="FM15" s="1799"/>
      <c r="FN15" s="1799"/>
      <c r="FO15" s="1799"/>
      <c r="FP15" s="1799"/>
      <c r="FQ15" s="1799"/>
      <c r="FR15" s="1799"/>
      <c r="FS15" s="1799"/>
      <c r="FT15" s="1799"/>
      <c r="FU15" s="1799"/>
      <c r="FV15" s="1799"/>
      <c r="FW15" s="1799"/>
      <c r="FX15" s="1799"/>
      <c r="FY15" s="1799"/>
      <c r="FZ15" s="1792"/>
      <c r="GA15" s="1792"/>
      <c r="GB15" s="1792"/>
      <c r="GC15" s="1792"/>
      <c r="GD15" s="1792"/>
      <c r="GE15" s="1792"/>
      <c r="GF15" s="1792"/>
      <c r="GG15" s="1792"/>
      <c r="GH15" s="1792"/>
      <c r="GI15" s="1792"/>
      <c r="GJ15" s="1792"/>
      <c r="GK15" s="1792"/>
      <c r="GL15" s="1792"/>
      <c r="GM15" s="1792"/>
      <c r="GN15" s="1792"/>
      <c r="GO15" s="1792"/>
      <c r="GP15" s="1792"/>
      <c r="GQ15" s="1792"/>
      <c r="GR15" s="1792"/>
      <c r="GS15" s="1792"/>
      <c r="GT15" s="1792"/>
      <c r="GU15" s="1792"/>
      <c r="GV15" s="1792"/>
      <c r="GW15" s="1792"/>
      <c r="GX15" s="1792"/>
      <c r="GY15" s="1792"/>
      <c r="GZ15" s="1792"/>
      <c r="HA15" s="1792"/>
      <c r="HB15" s="1792"/>
      <c r="HC15" s="1792"/>
      <c r="HD15" s="1792"/>
      <c r="HE15" s="1792"/>
      <c r="HF15" s="1792"/>
      <c r="HG15" s="1792"/>
      <c r="HH15" s="1792"/>
      <c r="HI15" s="1792"/>
      <c r="HJ15" s="1792"/>
      <c r="HK15" s="1792"/>
      <c r="HL15" s="1792"/>
      <c r="HM15" s="1792"/>
      <c r="HN15" s="1792"/>
      <c r="HO15" s="1792"/>
      <c r="HP15" s="1792"/>
      <c r="HQ15" s="1792"/>
      <c r="HR15" s="1792"/>
      <c r="HS15" s="1792"/>
      <c r="HT15" s="1792"/>
      <c r="HU15" s="1792"/>
      <c r="HV15" s="1792"/>
      <c r="HW15" s="1792"/>
      <c r="HX15" s="1792"/>
      <c r="HY15" s="1792"/>
      <c r="HZ15" s="1792"/>
      <c r="IA15" s="1792"/>
      <c r="IB15" s="1792"/>
      <c r="IC15" s="1792"/>
      <c r="ID15" s="1793"/>
      <c r="IE15" s="1793"/>
      <c r="IF15" s="1793"/>
      <c r="IG15" s="1793"/>
      <c r="IH15" s="1793"/>
      <c r="II15" s="1793"/>
      <c r="IJ15" s="1793"/>
      <c r="IK15" s="1793"/>
      <c r="IL15" s="1793"/>
      <c r="IM15" s="1793"/>
      <c r="IN15" s="1793"/>
      <c r="IO15" s="1793"/>
      <c r="IP15" s="1793"/>
      <c r="IQ15" s="1793"/>
      <c r="IR15" s="1793"/>
      <c r="IS15" s="1793"/>
      <c r="IT15" s="1793"/>
      <c r="IU15" s="1793"/>
      <c r="IV15" s="1793"/>
      <c r="IW15" s="1793"/>
      <c r="IX15" s="1793"/>
      <c r="IY15" s="1793"/>
      <c r="IZ15" s="1793"/>
      <c r="JA15" s="1793"/>
      <c r="JB15" s="1793"/>
      <c r="JC15" s="1793"/>
      <c r="JD15" s="1793"/>
      <c r="JE15" s="1793"/>
      <c r="JF15" s="1793"/>
      <c r="JG15" s="1793"/>
      <c r="JH15" s="1793"/>
      <c r="JI15" s="1793"/>
    </row>
    <row r="16" spans="1:269" s="1783" customFormat="1" ht="15.6">
      <c r="A16" s="1784"/>
      <c r="B16" s="1825" t="s">
        <v>1747</v>
      </c>
      <c r="C16" s="1795">
        <v>865901.02481000009</v>
      </c>
      <c r="D16" s="1795">
        <v>828599.81426999986</v>
      </c>
      <c r="E16" s="1795">
        <v>892815.70233999984</v>
      </c>
      <c r="F16" s="1795">
        <v>1199696.6060200001</v>
      </c>
      <c r="G16" s="1795">
        <v>1244587.1338400005</v>
      </c>
      <c r="H16" s="1795">
        <v>1212151.8602805296</v>
      </c>
      <c r="I16" s="1795">
        <v>1207065.2911699999</v>
      </c>
      <c r="J16" s="1795">
        <v>1249035.6997400001</v>
      </c>
      <c r="K16" s="1795">
        <v>1256607.8462199999</v>
      </c>
      <c r="L16" s="1796">
        <v>1245086.1333100002</v>
      </c>
      <c r="M16" s="1795">
        <v>1344955.3167900001</v>
      </c>
      <c r="N16" s="1796">
        <v>1369273.8496452209</v>
      </c>
      <c r="O16" s="1795">
        <v>1266164.9979196547</v>
      </c>
      <c r="P16" s="1796">
        <v>1405716.023693969</v>
      </c>
      <c r="Q16" s="1795">
        <v>1463048.4025000001</v>
      </c>
      <c r="R16" s="1796">
        <v>1491415.1155861507</v>
      </c>
      <c r="S16" s="1795">
        <v>1448217.6598969789</v>
      </c>
      <c r="T16" s="1796">
        <v>1533910.4929484988</v>
      </c>
      <c r="U16" s="1795">
        <v>1518329.807497202</v>
      </c>
      <c r="V16" s="1796">
        <v>1579390.963647631</v>
      </c>
      <c r="W16" s="1795">
        <v>1553294.6045669853</v>
      </c>
      <c r="X16" s="1796">
        <v>1495542.5014592174</v>
      </c>
      <c r="Y16" s="1795">
        <v>1489135.3976255066</v>
      </c>
      <c r="Z16" s="1796">
        <v>1508362.506558114</v>
      </c>
      <c r="AA16" s="1795">
        <v>1443038.8263850734</v>
      </c>
      <c r="AB16" s="1796">
        <v>1497120.5621031476</v>
      </c>
      <c r="AC16" s="1795">
        <v>1607571.7988705328</v>
      </c>
      <c r="AD16" s="1796">
        <v>1555167.8451559194</v>
      </c>
      <c r="AE16" s="1795">
        <v>1693278.6803869675</v>
      </c>
      <c r="AF16" s="1796">
        <v>1815411.4813351959</v>
      </c>
      <c r="AG16" s="1795">
        <v>1697712.9521600001</v>
      </c>
      <c r="AH16" s="1796">
        <v>1751865.76789</v>
      </c>
      <c r="AI16" s="1795">
        <v>1926045.1128704057</v>
      </c>
      <c r="AJ16" s="1796">
        <v>2182559.514171659</v>
      </c>
      <c r="AK16" s="1795">
        <v>2111105.0620500003</v>
      </c>
      <c r="AL16" s="1796">
        <v>2102531.0477407998</v>
      </c>
      <c r="AM16" s="1795">
        <v>2113255.2912877873</v>
      </c>
      <c r="AN16" s="1796">
        <v>2220361.3735376745</v>
      </c>
      <c r="AO16" s="1795">
        <v>2319039.0353892245</v>
      </c>
      <c r="AP16" s="1796">
        <v>2374108.2254667492</v>
      </c>
      <c r="AQ16" s="1795">
        <v>2437233.3249909612</v>
      </c>
      <c r="AR16" s="1796">
        <v>2646601.3137987917</v>
      </c>
      <c r="AS16" s="1795">
        <v>2739032.4494805797</v>
      </c>
      <c r="AT16" s="1796">
        <v>2905691.6615872178</v>
      </c>
      <c r="AU16" s="1795">
        <v>3034613.1443663789</v>
      </c>
      <c r="AV16" s="1796">
        <v>3047195.3765907129</v>
      </c>
      <c r="AW16" s="1795">
        <v>2988807.8107892005</v>
      </c>
      <c r="AX16" s="1796">
        <v>3080059.3435249245</v>
      </c>
      <c r="AY16" s="1795">
        <v>3152245.1500631468</v>
      </c>
      <c r="AZ16" s="1796">
        <v>3233021.3308365615</v>
      </c>
      <c r="BA16" s="1795">
        <v>3529992.5565746059</v>
      </c>
      <c r="BB16" s="1795">
        <v>3597963.5368556739</v>
      </c>
      <c r="BC16" s="1795">
        <v>3711453.4912511325</v>
      </c>
      <c r="BD16" s="1796">
        <v>3859591.318619268</v>
      </c>
      <c r="BE16" s="1795">
        <v>3839525.3330699764</v>
      </c>
      <c r="BF16" s="1796">
        <v>4019529.9893900012</v>
      </c>
      <c r="BG16" s="1795">
        <v>4168269.2060831869</v>
      </c>
      <c r="BH16" s="1796">
        <v>4429130.3292207215</v>
      </c>
      <c r="BI16" s="1795">
        <v>4583719.8134602746</v>
      </c>
      <c r="BJ16" s="1796">
        <v>4963451.3374599079</v>
      </c>
      <c r="BK16" s="1795">
        <v>5262365.5186045058</v>
      </c>
      <c r="BL16" s="1796">
        <v>5558940.676209351</v>
      </c>
      <c r="BM16" s="1795">
        <v>5980149.8888677675</v>
      </c>
      <c r="BN16" s="1796">
        <v>6277467.5777474344</v>
      </c>
      <c r="BO16" s="1795">
        <v>6186622.7510883929</v>
      </c>
      <c r="BP16" s="1795">
        <v>6217153.4116859278</v>
      </c>
      <c r="BQ16" s="1796">
        <v>6614169.6168405851</v>
      </c>
      <c r="BR16" s="1795">
        <v>6945662.3688934622</v>
      </c>
      <c r="BS16" s="1795">
        <v>7361243.1949433228</v>
      </c>
      <c r="BT16" s="1795">
        <v>7703126.1351678465</v>
      </c>
      <c r="BU16" s="1796">
        <v>8707427.9309679475</v>
      </c>
      <c r="BV16" s="1795">
        <v>9245237.2014789023</v>
      </c>
      <c r="BW16" s="1796">
        <v>9367999.8954631891</v>
      </c>
      <c r="BX16" s="1795">
        <v>9453371.5996861793</v>
      </c>
      <c r="BY16" s="1796">
        <v>9709749.1475600917</v>
      </c>
      <c r="BZ16" s="1795">
        <v>9992336.7570642829</v>
      </c>
      <c r="CA16" s="1796">
        <v>10031721.310753416</v>
      </c>
      <c r="CB16" s="1795">
        <v>9815071.4342978895</v>
      </c>
      <c r="CC16" s="1796">
        <v>9598024.4081200473</v>
      </c>
      <c r="CD16" s="1795">
        <v>9412261.6240566056</v>
      </c>
      <c r="CE16" s="1795">
        <v>8963975.1156867016</v>
      </c>
      <c r="CF16" s="1797">
        <v>9422173.5487359036</v>
      </c>
      <c r="CG16" s="1797">
        <v>11519.440010042425</v>
      </c>
      <c r="CH16" s="1797">
        <v>12964.643804017689</v>
      </c>
      <c r="CI16" s="1798">
        <v>13061.889347900074</v>
      </c>
      <c r="CJ16" s="1798">
        <v>14409.797900984562</v>
      </c>
      <c r="CK16" s="1798">
        <v>15813.415719424615</v>
      </c>
      <c r="CL16" s="1798">
        <v>14062.737579914492</v>
      </c>
      <c r="CM16" s="1798">
        <v>12724.160309462675</v>
      </c>
      <c r="CN16" s="1798">
        <v>12697.77762269</v>
      </c>
      <c r="CO16" s="1798">
        <v>12949.759722122266</v>
      </c>
      <c r="CP16" s="1798">
        <v>10305.498642707953</v>
      </c>
      <c r="CQ16" s="1798">
        <v>14278.46116427217</v>
      </c>
      <c r="CR16" s="1798">
        <v>11286.874737520864</v>
      </c>
      <c r="CS16" s="1798">
        <v>14475.978360985162</v>
      </c>
      <c r="CT16" s="1798">
        <v>11939.163618599763</v>
      </c>
      <c r="CU16" s="1798">
        <v>9165.6602836684779</v>
      </c>
      <c r="CV16" s="1798">
        <v>16233.346760547116</v>
      </c>
      <c r="CW16" s="1798">
        <v>18766.373800095804</v>
      </c>
      <c r="CX16" s="1798">
        <v>23276.846682162533</v>
      </c>
      <c r="CY16" s="1798">
        <v>15698.011650126498</v>
      </c>
      <c r="CZ16" s="1798">
        <v>25682.635402359247</v>
      </c>
      <c r="DA16" s="1798">
        <v>19242.76782355642</v>
      </c>
      <c r="DB16" s="1798">
        <v>28124.843475794492</v>
      </c>
      <c r="DC16" s="1798">
        <v>29989.668039974404</v>
      </c>
      <c r="DD16" s="1798">
        <v>23670.319476485874</v>
      </c>
      <c r="DE16" s="1798">
        <v>31250.109349130602</v>
      </c>
      <c r="DF16" s="1798">
        <v>38932.426178401838</v>
      </c>
      <c r="DG16" s="1798">
        <v>42462.267460360163</v>
      </c>
      <c r="DH16" s="1798">
        <v>58595.877361978441</v>
      </c>
      <c r="DI16" s="1798">
        <v>61571.905787836062</v>
      </c>
      <c r="DJ16" s="1798">
        <v>83610.072328023278</v>
      </c>
      <c r="DK16" s="1798">
        <v>59994.722442055143</v>
      </c>
      <c r="DL16" s="1798">
        <v>73245.394753931963</v>
      </c>
      <c r="DM16" s="1798">
        <v>79099.806108955119</v>
      </c>
      <c r="DN16" s="1798">
        <v>102141.79210754356</v>
      </c>
      <c r="DO16" s="1798">
        <v>115763.5158259271</v>
      </c>
      <c r="DP16" s="1798">
        <v>104672.04045087217</v>
      </c>
      <c r="DQ16" s="1798">
        <v>130502.20514793578</v>
      </c>
      <c r="DR16" s="1798">
        <v>236159.6881684773</v>
      </c>
      <c r="DS16" s="1798">
        <v>270091.55564327823</v>
      </c>
      <c r="DT16" s="1798">
        <v>263657.27506852249</v>
      </c>
      <c r="DU16" s="1798">
        <v>350064.09572340461</v>
      </c>
      <c r="DV16" s="1798">
        <v>474594.48265934846</v>
      </c>
      <c r="DW16" s="1798">
        <v>448671.59923922567</v>
      </c>
      <c r="DX16" s="1798">
        <v>460256.1732998041</v>
      </c>
      <c r="DY16" s="1798">
        <v>603775.19170435762</v>
      </c>
      <c r="DZ16" s="1798">
        <v>783297.84219250584</v>
      </c>
      <c r="EA16" s="1798">
        <v>1389082.1861111668</v>
      </c>
      <c r="EB16" s="1798">
        <v>-464905.85895784333</v>
      </c>
      <c r="EC16" s="1798">
        <v>1919403.3739562635</v>
      </c>
      <c r="ED16" s="1798">
        <v>2035378.1399314569</v>
      </c>
      <c r="EE16" s="1798">
        <v>2469546.1560936687</v>
      </c>
      <c r="EF16" s="1798">
        <v>2685249.8886130974</v>
      </c>
      <c r="EG16" s="1798">
        <v>3426568.7226412306</v>
      </c>
      <c r="EH16" s="1798">
        <v>4633764.2508921605</v>
      </c>
      <c r="EI16" s="1798">
        <v>8146919.5281310854</v>
      </c>
      <c r="EJ16" s="1798">
        <v>12506419.694133904</v>
      </c>
      <c r="EK16" s="1798">
        <v>16182769.560452431</v>
      </c>
      <c r="EL16" s="1798">
        <v>28205.410930832983</v>
      </c>
      <c r="EM16" s="1798">
        <v>28407.200201384818</v>
      </c>
      <c r="EN16" s="1798">
        <v>28221.481558532174</v>
      </c>
      <c r="EO16" s="1798">
        <v>30417.958826585647</v>
      </c>
      <c r="EP16" s="1798">
        <v>30051.033282322147</v>
      </c>
      <c r="EQ16" s="1798">
        <v>48311.329526456415</v>
      </c>
      <c r="ER16" s="1798">
        <v>58525.586677297273</v>
      </c>
      <c r="ES16" s="1798">
        <v>42662.207146632682</v>
      </c>
      <c r="ET16" s="1798">
        <v>46205.77385449272</v>
      </c>
      <c r="EU16" s="1798">
        <v>47595.375583136025</v>
      </c>
      <c r="EV16" s="1798">
        <v>49726.708092557783</v>
      </c>
      <c r="EW16" s="1798">
        <v>51733.212492399391</v>
      </c>
      <c r="EX16" s="1798">
        <v>47997.895523038533</v>
      </c>
      <c r="EY16" s="1798">
        <v>46958.427440637686</v>
      </c>
      <c r="EZ16" s="1798">
        <v>69884.828258980153</v>
      </c>
      <c r="FA16" s="1798">
        <v>72147.583757972985</v>
      </c>
      <c r="FB16" s="1799"/>
      <c r="FC16" s="1799"/>
      <c r="FD16" s="1799"/>
      <c r="FE16" s="1799"/>
      <c r="FF16" s="1799"/>
      <c r="FG16" s="1799"/>
      <c r="FH16" s="1799"/>
      <c r="FI16" s="1799"/>
      <c r="FJ16" s="1799"/>
      <c r="FK16" s="1799"/>
      <c r="FL16" s="1799"/>
      <c r="FM16" s="1799"/>
      <c r="FN16" s="1799"/>
      <c r="FO16" s="1799"/>
      <c r="FP16" s="1799"/>
      <c r="FQ16" s="1799"/>
      <c r="FR16" s="1799"/>
      <c r="FS16" s="1799"/>
      <c r="FT16" s="1799"/>
      <c r="FU16" s="1799"/>
      <c r="FV16" s="1799"/>
      <c r="FW16" s="1799"/>
      <c r="FX16" s="1799"/>
      <c r="FY16" s="1799"/>
      <c r="FZ16" s="1792"/>
      <c r="GA16" s="1792"/>
      <c r="GB16" s="1792"/>
      <c r="GC16" s="1792"/>
      <c r="GD16" s="1792"/>
      <c r="GE16" s="1792"/>
      <c r="GF16" s="1792"/>
      <c r="GG16" s="1792"/>
      <c r="GH16" s="1792"/>
      <c r="GI16" s="1792"/>
      <c r="GJ16" s="1792"/>
      <c r="GK16" s="1792"/>
      <c r="GL16" s="1792"/>
      <c r="GM16" s="1792"/>
      <c r="GN16" s="1792"/>
      <c r="GO16" s="1792"/>
      <c r="GP16" s="1792"/>
      <c r="GQ16" s="1792"/>
      <c r="GR16" s="1792"/>
      <c r="GS16" s="1792"/>
      <c r="GT16" s="1792"/>
      <c r="GU16" s="1792"/>
      <c r="GV16" s="1792"/>
      <c r="GW16" s="1792"/>
      <c r="GX16" s="1792"/>
      <c r="GY16" s="1792"/>
      <c r="GZ16" s="1792"/>
      <c r="HA16" s="1792"/>
      <c r="HB16" s="1792"/>
      <c r="HC16" s="1792"/>
      <c r="HD16" s="1792"/>
      <c r="HE16" s="1792"/>
      <c r="HF16" s="1792"/>
      <c r="HG16" s="1792"/>
      <c r="HH16" s="1792"/>
      <c r="HI16" s="1792"/>
      <c r="HJ16" s="1792"/>
      <c r="HK16" s="1792"/>
      <c r="HL16" s="1792"/>
      <c r="HM16" s="1792"/>
      <c r="HN16" s="1792"/>
      <c r="HO16" s="1792"/>
      <c r="HP16" s="1792"/>
      <c r="HQ16" s="1792"/>
      <c r="HR16" s="1792"/>
      <c r="HS16" s="1792"/>
      <c r="HT16" s="1792"/>
      <c r="HU16" s="1792"/>
      <c r="HV16" s="1792"/>
      <c r="HW16" s="1792"/>
      <c r="HX16" s="1792"/>
      <c r="HY16" s="1792"/>
      <c r="HZ16" s="1792"/>
      <c r="IA16" s="1792"/>
      <c r="IB16" s="1792"/>
      <c r="IC16" s="1792"/>
      <c r="ID16" s="1793"/>
      <c r="IE16" s="1793"/>
      <c r="IF16" s="1793"/>
      <c r="IG16" s="1793"/>
      <c r="IH16" s="1793"/>
      <c r="II16" s="1793"/>
      <c r="IJ16" s="1793"/>
      <c r="IK16" s="1793"/>
      <c r="IL16" s="1793"/>
      <c r="IM16" s="1793"/>
      <c r="IN16" s="1793"/>
      <c r="IO16" s="1793"/>
      <c r="IP16" s="1793"/>
      <c r="IQ16" s="1793"/>
      <c r="IR16" s="1793"/>
      <c r="IS16" s="1793"/>
      <c r="IT16" s="1793"/>
      <c r="IU16" s="1793"/>
      <c r="IV16" s="1793"/>
      <c r="IW16" s="1793"/>
      <c r="IX16" s="1793"/>
      <c r="IY16" s="1793"/>
      <c r="IZ16" s="1793"/>
      <c r="JA16" s="1793"/>
      <c r="JB16" s="1793"/>
      <c r="JC16" s="1793"/>
      <c r="JD16" s="1793"/>
      <c r="JE16" s="1793"/>
      <c r="JF16" s="1793"/>
      <c r="JG16" s="1793"/>
      <c r="JH16" s="1793"/>
      <c r="JI16" s="1793"/>
    </row>
    <row r="17" spans="1:269" s="1783" customFormat="1" ht="15.6">
      <c r="A17" s="1784"/>
      <c r="B17" s="1826" t="s">
        <v>1746</v>
      </c>
      <c r="C17" s="1803">
        <v>888183.83576000005</v>
      </c>
      <c r="D17" s="1803">
        <v>965344.46692999988</v>
      </c>
      <c r="E17" s="1803">
        <v>1105282.6450299998</v>
      </c>
      <c r="F17" s="1803">
        <v>1406083.7125800001</v>
      </c>
      <c r="G17" s="1803">
        <v>1392701.2630600005</v>
      </c>
      <c r="H17" s="1803">
        <v>1370764.1270205297</v>
      </c>
      <c r="I17" s="1803">
        <v>1388074.4033299999</v>
      </c>
      <c r="J17" s="1803">
        <v>1397099.44817</v>
      </c>
      <c r="K17" s="1803">
        <v>1406458.09246</v>
      </c>
      <c r="L17" s="1804">
        <v>1423522.3097300001</v>
      </c>
      <c r="M17" s="1803">
        <v>1482145.53305</v>
      </c>
      <c r="N17" s="1804">
        <v>1495644.0507400001</v>
      </c>
      <c r="O17" s="1803">
        <v>1467086.0318599998</v>
      </c>
      <c r="P17" s="1804">
        <v>1543111.8691999998</v>
      </c>
      <c r="Q17" s="1803">
        <v>1576129.9969200001</v>
      </c>
      <c r="R17" s="1804">
        <v>1583492.6987000001</v>
      </c>
      <c r="S17" s="1803">
        <v>1584704.3464400002</v>
      </c>
      <c r="T17" s="1804">
        <v>1655961.7723005298</v>
      </c>
      <c r="U17" s="1803">
        <v>1645955.53981</v>
      </c>
      <c r="V17" s="1804">
        <v>1671611.3749599997</v>
      </c>
      <c r="W17" s="1803">
        <v>1669892.5061400002</v>
      </c>
      <c r="X17" s="1804">
        <v>1633623.1490100001</v>
      </c>
      <c r="Y17" s="1803">
        <v>1609030.8125099996</v>
      </c>
      <c r="Z17" s="1804">
        <v>1603432.8637699997</v>
      </c>
      <c r="AA17" s="1803">
        <v>1550186.3003799999</v>
      </c>
      <c r="AB17" s="1804">
        <v>1581012.0525899997</v>
      </c>
      <c r="AC17" s="1803">
        <v>1692458.7189499999</v>
      </c>
      <c r="AD17" s="1804">
        <v>1652977.5195099998</v>
      </c>
      <c r="AE17" s="1803">
        <v>1782707.5518299995</v>
      </c>
      <c r="AF17" s="1804">
        <v>1927420.1859994</v>
      </c>
      <c r="AG17" s="1803">
        <v>1806217.7341200002</v>
      </c>
      <c r="AH17" s="1804">
        <v>1847297.38711</v>
      </c>
      <c r="AI17" s="1803">
        <v>2023135.6371394999</v>
      </c>
      <c r="AJ17" s="1804">
        <v>2292625.2370699001</v>
      </c>
      <c r="AK17" s="1803">
        <v>2226302.6632000003</v>
      </c>
      <c r="AL17" s="1804">
        <v>2217232.4840408</v>
      </c>
      <c r="AM17" s="1803">
        <v>2245453.4566577873</v>
      </c>
      <c r="AN17" s="1804">
        <v>2333861.1084176744</v>
      </c>
      <c r="AO17" s="1803">
        <v>2425775.8126492244</v>
      </c>
      <c r="AP17" s="1804">
        <v>2483931.3202767493</v>
      </c>
      <c r="AQ17" s="1803">
        <v>2552130.5155309611</v>
      </c>
      <c r="AR17" s="1804">
        <v>2758215.5360187916</v>
      </c>
      <c r="AS17" s="1803">
        <v>2848005.8911005799</v>
      </c>
      <c r="AT17" s="1804">
        <v>3023563.9943872178</v>
      </c>
      <c r="AU17" s="1803">
        <v>3152961.3298763791</v>
      </c>
      <c r="AV17" s="1804">
        <v>3160565.5657007131</v>
      </c>
      <c r="AW17" s="1803">
        <v>3121445.5263914228</v>
      </c>
      <c r="AX17" s="1804">
        <v>3226069.2719649244</v>
      </c>
      <c r="AY17" s="1803">
        <v>3297670.537133147</v>
      </c>
      <c r="AZ17" s="1804">
        <v>3367899.8564465614</v>
      </c>
      <c r="BA17" s="1803">
        <v>3675579.6971446057</v>
      </c>
      <c r="BB17" s="1803">
        <v>3758737.3988356739</v>
      </c>
      <c r="BC17" s="1803">
        <v>3790240.0564311324</v>
      </c>
      <c r="BD17" s="1804">
        <v>3939990.8845269042</v>
      </c>
      <c r="BE17" s="1803">
        <v>3952135.698383579</v>
      </c>
      <c r="BF17" s="1804">
        <v>4118041.325780001</v>
      </c>
      <c r="BG17" s="1803">
        <v>4265615.7961531868</v>
      </c>
      <c r="BH17" s="1804">
        <v>4543365.2601907216</v>
      </c>
      <c r="BI17" s="1803">
        <v>4702324.4216202749</v>
      </c>
      <c r="BJ17" s="1804">
        <v>5092414.1157299075</v>
      </c>
      <c r="BK17" s="1803">
        <v>5358107.6036145054</v>
      </c>
      <c r="BL17" s="1804">
        <v>5642566.5810193513</v>
      </c>
      <c r="BM17" s="1803">
        <v>6055451.3510966059</v>
      </c>
      <c r="BN17" s="1804">
        <v>6412445.9156874344</v>
      </c>
      <c r="BO17" s="1803">
        <v>6365120.3619483933</v>
      </c>
      <c r="BP17" s="1803">
        <v>6411440.4046859276</v>
      </c>
      <c r="BQ17" s="1804">
        <v>6770958.9211805854</v>
      </c>
      <c r="BR17" s="1803">
        <v>7083205.1471334621</v>
      </c>
      <c r="BS17" s="1803">
        <v>7510470.5984333232</v>
      </c>
      <c r="BT17" s="1803">
        <v>7834035.828847846</v>
      </c>
      <c r="BU17" s="1804">
        <v>8782266.407477947</v>
      </c>
      <c r="BV17" s="1803">
        <v>9319418.7215589024</v>
      </c>
      <c r="BW17" s="1804">
        <v>9454322.4500831887</v>
      </c>
      <c r="BX17" s="1803">
        <v>9547216.7046993449</v>
      </c>
      <c r="BY17" s="1804">
        <v>9799794.7401900925</v>
      </c>
      <c r="BZ17" s="1803">
        <v>10074924.822054284</v>
      </c>
      <c r="CA17" s="1804">
        <v>10329056.642933417</v>
      </c>
      <c r="CB17" s="1803">
        <v>10297295.66096789</v>
      </c>
      <c r="CC17" s="1804">
        <v>10219710.432420047</v>
      </c>
      <c r="CD17" s="1803">
        <v>10099059.058106605</v>
      </c>
      <c r="CE17" s="1803">
        <v>9998232.412946701</v>
      </c>
      <c r="CF17" s="1797">
        <v>10630234.881765904</v>
      </c>
      <c r="CG17" s="1797">
        <v>13077.256669022427</v>
      </c>
      <c r="CH17" s="1797">
        <v>14949.07775603769</v>
      </c>
      <c r="CI17" s="1798">
        <v>16410.748864380075</v>
      </c>
      <c r="CJ17" s="1798">
        <v>16955.759464954561</v>
      </c>
      <c r="CK17" s="1798">
        <v>17933.911029454615</v>
      </c>
      <c r="CL17" s="1798">
        <v>15580.358188564491</v>
      </c>
      <c r="CM17" s="1798">
        <v>16676.243005862674</v>
      </c>
      <c r="CN17" s="1798">
        <v>16838.78121976</v>
      </c>
      <c r="CO17" s="1798">
        <v>17542.397046962265</v>
      </c>
      <c r="CP17" s="1798">
        <v>17458.577622637953</v>
      </c>
      <c r="CQ17" s="1798">
        <v>18059.689229062169</v>
      </c>
      <c r="CR17" s="1798">
        <v>22643.966480020859</v>
      </c>
      <c r="CS17" s="1798">
        <v>25495.963304766854</v>
      </c>
      <c r="CT17" s="1798">
        <v>25856.421216713428</v>
      </c>
      <c r="CU17" s="1798">
        <v>24510.261699866624</v>
      </c>
      <c r="CV17" s="1798">
        <v>26940.376619157792</v>
      </c>
      <c r="CW17" s="1798">
        <v>28442.906615665837</v>
      </c>
      <c r="CX17" s="1798">
        <v>37789.74885811792</v>
      </c>
      <c r="CY17" s="1798">
        <v>34941.802627443307</v>
      </c>
      <c r="CZ17" s="1798">
        <v>43864.745103892819</v>
      </c>
      <c r="DA17" s="1798">
        <v>43295.379125417188</v>
      </c>
      <c r="DB17" s="1798">
        <v>47281.01139161663</v>
      </c>
      <c r="DC17" s="1798">
        <v>47535.251170206007</v>
      </c>
      <c r="DD17" s="1798">
        <v>42113.825788869901</v>
      </c>
      <c r="DE17" s="1798">
        <v>45934.145830750596</v>
      </c>
      <c r="DF17" s="1798">
        <v>55528.235155500093</v>
      </c>
      <c r="DG17" s="1798">
        <v>59818.762064337992</v>
      </c>
      <c r="DH17" s="1798">
        <v>75251.019589199394</v>
      </c>
      <c r="DI17" s="1798">
        <v>80526.247041526891</v>
      </c>
      <c r="DJ17" s="1798">
        <v>98427.828725114014</v>
      </c>
      <c r="DK17" s="1798">
        <v>98638.404954041514</v>
      </c>
      <c r="DL17" s="1798">
        <v>108304.66441276249</v>
      </c>
      <c r="DM17" s="1798">
        <v>112202.57004807911</v>
      </c>
      <c r="DN17" s="1798">
        <v>128369.54883732047</v>
      </c>
      <c r="DO17" s="1798">
        <v>154985.70621251612</v>
      </c>
      <c r="DP17" s="1798">
        <v>180922.92124815768</v>
      </c>
      <c r="DQ17" s="1798">
        <v>192199.61856679848</v>
      </c>
      <c r="DR17" s="1798">
        <v>350494.97612009622</v>
      </c>
      <c r="DS17" s="1798">
        <v>408193.11329507531</v>
      </c>
      <c r="DT17" s="1798">
        <v>426472.84249160718</v>
      </c>
      <c r="DU17" s="1798">
        <v>532069.05231768906</v>
      </c>
      <c r="DV17" s="1798">
        <v>633310.02008315129</v>
      </c>
      <c r="DW17" s="1798">
        <v>781764.30422812724</v>
      </c>
      <c r="DX17" s="1798">
        <v>961476.15481586603</v>
      </c>
      <c r="DY17" s="1798">
        <v>1030581.5691252394</v>
      </c>
      <c r="DZ17" s="1798">
        <v>1109723.4916210766</v>
      </c>
      <c r="EA17" s="1798">
        <v>1853707.1389726647</v>
      </c>
      <c r="EB17" s="1798">
        <v>3237920.1912029465</v>
      </c>
      <c r="EC17" s="1798">
        <v>3137951.7470254842</v>
      </c>
      <c r="ED17" s="1798">
        <v>3471122.1733185919</v>
      </c>
      <c r="EE17" s="1798">
        <v>3948824.6408777675</v>
      </c>
      <c r="EF17" s="1798">
        <v>4022430.3007611772</v>
      </c>
      <c r="EG17" s="1798">
        <v>4506540.1656861044</v>
      </c>
      <c r="EH17" s="1798">
        <v>5826109.0371791245</v>
      </c>
      <c r="EI17" s="1798">
        <v>9899880.7425387017</v>
      </c>
      <c r="EJ17" s="1798">
        <v>14706600.26821455</v>
      </c>
      <c r="EK17" s="1798">
        <v>22087558.829619676</v>
      </c>
      <c r="EL17" s="1798">
        <v>31723.973669048817</v>
      </c>
      <c r="EM17" s="1798">
        <v>32009.475986352816</v>
      </c>
      <c r="EN17" s="1798">
        <v>33320.571479513637</v>
      </c>
      <c r="EO17" s="1798">
        <v>35189.934441238307</v>
      </c>
      <c r="EP17" s="1798">
        <v>35139.27567332732</v>
      </c>
      <c r="EQ17" s="1798">
        <v>62839.134052916597</v>
      </c>
      <c r="ER17" s="1798">
        <v>71257.309220760872</v>
      </c>
      <c r="ES17" s="1798">
        <v>62405.7610824441</v>
      </c>
      <c r="ET17" s="1798">
        <v>64251.227606648936</v>
      </c>
      <c r="EU17" s="1798">
        <v>65079.234400645299</v>
      </c>
      <c r="EV17" s="1798">
        <v>61840.403701143121</v>
      </c>
      <c r="EW17" s="1798">
        <v>64347.80081031211</v>
      </c>
      <c r="EX17" s="1798">
        <v>65169.776889471075</v>
      </c>
      <c r="EY17" s="1798">
        <v>65057.663662343883</v>
      </c>
      <c r="EZ17" s="1798">
        <v>91587.155904304833</v>
      </c>
      <c r="FA17" s="1798">
        <v>90919.463486702385</v>
      </c>
      <c r="FB17" s="1799"/>
      <c r="FC17" s="1799"/>
      <c r="FD17" s="1799"/>
      <c r="FE17" s="1799"/>
      <c r="FF17" s="1799"/>
      <c r="FG17" s="1799"/>
      <c r="FH17" s="1799"/>
      <c r="FI17" s="1799"/>
      <c r="FJ17" s="1799"/>
      <c r="FK17" s="1799"/>
      <c r="FL17" s="1799"/>
      <c r="FM17" s="1799"/>
      <c r="FN17" s="1799"/>
      <c r="FO17" s="1799"/>
      <c r="FP17" s="1799"/>
      <c r="FQ17" s="1799"/>
      <c r="FR17" s="1799"/>
      <c r="FS17" s="1799"/>
      <c r="FT17" s="1799"/>
      <c r="FU17" s="1799"/>
      <c r="FV17" s="1799"/>
      <c r="FW17" s="1799"/>
      <c r="FX17" s="1799"/>
      <c r="FY17" s="1799"/>
      <c r="FZ17" s="1792"/>
      <c r="GA17" s="1792"/>
      <c r="GB17" s="1792"/>
      <c r="GC17" s="1792"/>
      <c r="GD17" s="1792"/>
      <c r="GE17" s="1792"/>
      <c r="GF17" s="1792"/>
      <c r="GG17" s="1792"/>
      <c r="GH17" s="1792"/>
      <c r="GI17" s="1792"/>
      <c r="GJ17" s="1792"/>
      <c r="GK17" s="1792"/>
      <c r="GL17" s="1792"/>
      <c r="GM17" s="1792"/>
      <c r="GN17" s="1792"/>
      <c r="GO17" s="1792"/>
      <c r="GP17" s="1792"/>
      <c r="GQ17" s="1792"/>
      <c r="GR17" s="1792"/>
      <c r="GS17" s="1792"/>
      <c r="GT17" s="1792"/>
      <c r="GU17" s="1792"/>
      <c r="GV17" s="1792"/>
      <c r="GW17" s="1792"/>
      <c r="GX17" s="1792"/>
      <c r="GY17" s="1792"/>
      <c r="GZ17" s="1792"/>
      <c r="HA17" s="1792"/>
      <c r="HB17" s="1792"/>
      <c r="HC17" s="1792"/>
      <c r="HD17" s="1792"/>
      <c r="HE17" s="1792"/>
      <c r="HF17" s="1792"/>
      <c r="HG17" s="1792"/>
      <c r="HH17" s="1792"/>
      <c r="HI17" s="1792"/>
      <c r="HJ17" s="1792"/>
      <c r="HK17" s="1792"/>
      <c r="HL17" s="1792"/>
      <c r="HM17" s="1792"/>
      <c r="HN17" s="1792"/>
      <c r="HO17" s="1792"/>
      <c r="HP17" s="1792"/>
      <c r="HQ17" s="1792"/>
      <c r="HR17" s="1792"/>
      <c r="HS17" s="1792"/>
      <c r="HT17" s="1792"/>
      <c r="HU17" s="1792"/>
      <c r="HV17" s="1792"/>
      <c r="HW17" s="1792"/>
      <c r="HX17" s="1792"/>
      <c r="HY17" s="1792"/>
      <c r="HZ17" s="1792"/>
      <c r="IA17" s="1792"/>
      <c r="IB17" s="1792"/>
      <c r="IC17" s="1792"/>
      <c r="ID17" s="1793"/>
      <c r="IE17" s="1793"/>
      <c r="IF17" s="1793"/>
      <c r="IG17" s="1793"/>
      <c r="IH17" s="1793"/>
      <c r="II17" s="1793"/>
      <c r="IJ17" s="1793"/>
      <c r="IK17" s="1793"/>
      <c r="IL17" s="1793"/>
      <c r="IM17" s="1793"/>
      <c r="IN17" s="1793"/>
      <c r="IO17" s="1793"/>
      <c r="IP17" s="1793"/>
      <c r="IQ17" s="1793"/>
      <c r="IR17" s="1793"/>
      <c r="IS17" s="1793"/>
      <c r="IT17" s="1793"/>
      <c r="IU17" s="1793"/>
      <c r="IV17" s="1793"/>
      <c r="IW17" s="1793"/>
      <c r="IX17" s="1793"/>
      <c r="IY17" s="1793"/>
      <c r="IZ17" s="1793"/>
      <c r="JA17" s="1793"/>
      <c r="JB17" s="1793"/>
      <c r="JC17" s="1793"/>
      <c r="JD17" s="1793"/>
      <c r="JE17" s="1793"/>
      <c r="JF17" s="1793"/>
      <c r="JG17" s="1793"/>
      <c r="JH17" s="1793"/>
      <c r="JI17" s="1793"/>
    </row>
    <row r="18" spans="1:269" s="1808" customFormat="1" ht="15.6">
      <c r="A18" s="1809"/>
      <c r="B18" s="1827" t="s">
        <v>1828</v>
      </c>
      <c r="C18" s="1811">
        <v>888183.83576000005</v>
      </c>
      <c r="D18" s="1811">
        <v>965344.24892999989</v>
      </c>
      <c r="E18" s="1811">
        <v>1105282.6450299998</v>
      </c>
      <c r="F18" s="1811">
        <v>1214783.7073900001</v>
      </c>
      <c r="G18" s="1811">
        <v>1214665.1216500001</v>
      </c>
      <c r="H18" s="1811">
        <v>1216407.7764499998</v>
      </c>
      <c r="I18" s="1811">
        <v>1216256.7249699999</v>
      </c>
      <c r="J18" s="1811">
        <v>1216159.12781</v>
      </c>
      <c r="K18" s="1811">
        <v>1193056.5460999999</v>
      </c>
      <c r="L18" s="1812">
        <v>1215504.3103700001</v>
      </c>
      <c r="M18" s="1811">
        <v>1246385.2244199999</v>
      </c>
      <c r="N18" s="1812">
        <v>1260284.0689400001</v>
      </c>
      <c r="O18" s="1811">
        <v>1237274.6124999998</v>
      </c>
      <c r="P18" s="1812">
        <v>1242685.7538399999</v>
      </c>
      <c r="Q18" s="1811">
        <v>1243144.0411700001</v>
      </c>
      <c r="R18" s="1812">
        <v>1224313.00165</v>
      </c>
      <c r="S18" s="1811">
        <v>1224724.4133899999</v>
      </c>
      <c r="T18" s="1812">
        <v>1228272.4879899998</v>
      </c>
      <c r="U18" s="1811">
        <v>1154542.7807700001</v>
      </c>
      <c r="V18" s="1812">
        <v>1193515.2489199997</v>
      </c>
      <c r="W18" s="1811">
        <v>1200252.2801000001</v>
      </c>
      <c r="X18" s="1812">
        <v>1133827.0729700001</v>
      </c>
      <c r="Y18" s="1811">
        <v>1138884.2014699997</v>
      </c>
      <c r="Z18" s="1812">
        <v>1139984.7047299999</v>
      </c>
      <c r="AA18" s="1811">
        <v>1071834.98734</v>
      </c>
      <c r="AB18" s="1812">
        <v>1096074.3235499999</v>
      </c>
      <c r="AC18" s="1811">
        <v>1216001.54091</v>
      </c>
      <c r="AD18" s="1812">
        <v>1112277.4177799998</v>
      </c>
      <c r="AE18" s="1811">
        <v>1191880.9803799996</v>
      </c>
      <c r="AF18" s="1812">
        <v>1364898.1899593999</v>
      </c>
      <c r="AG18" s="1811">
        <v>1246268.3483899999</v>
      </c>
      <c r="AH18" s="1812">
        <v>1280416.1302400001</v>
      </c>
      <c r="AI18" s="1811">
        <v>1220389.4056694999</v>
      </c>
      <c r="AJ18" s="1812">
        <v>1370195.1343099999</v>
      </c>
      <c r="AK18" s="1811">
        <v>1375494.0434700001</v>
      </c>
      <c r="AL18" s="1812">
        <v>1354216.4548999998</v>
      </c>
      <c r="AM18" s="1811">
        <v>1414667.3347599998</v>
      </c>
      <c r="AN18" s="1812">
        <v>1451907.7235599996</v>
      </c>
      <c r="AO18" s="1811">
        <v>1482524.9438199999</v>
      </c>
      <c r="AP18" s="1812">
        <v>1349856.2181299999</v>
      </c>
      <c r="AQ18" s="1811">
        <v>1479954.31458</v>
      </c>
      <c r="AR18" s="1812">
        <v>1632513.23893</v>
      </c>
      <c r="AS18" s="1811">
        <v>1738859.8063600005</v>
      </c>
      <c r="AT18" s="1812">
        <v>1819637.8992400009</v>
      </c>
      <c r="AU18" s="1811">
        <v>1925044.0487200001</v>
      </c>
      <c r="AV18" s="1812">
        <v>1865004.9925999995</v>
      </c>
      <c r="AW18" s="1811">
        <v>1790569.12629</v>
      </c>
      <c r="AX18" s="1812">
        <v>1929962.0381199997</v>
      </c>
      <c r="AY18" s="1811">
        <v>1954702.4891200003</v>
      </c>
      <c r="AZ18" s="1812">
        <v>1970128.9214200007</v>
      </c>
      <c r="BA18" s="1811">
        <v>2306540.7145700003</v>
      </c>
      <c r="BB18" s="1811">
        <v>2337546.7014000006</v>
      </c>
      <c r="BC18" s="1811">
        <v>2270648.8036900014</v>
      </c>
      <c r="BD18" s="1812">
        <v>2355433.4024833422</v>
      </c>
      <c r="BE18" s="1811">
        <v>2337736.8595594326</v>
      </c>
      <c r="BF18" s="1812">
        <v>2444902.5108600012</v>
      </c>
      <c r="BG18" s="1811">
        <v>2578541.5013999995</v>
      </c>
      <c r="BH18" s="1812">
        <v>2781509.62732</v>
      </c>
      <c r="BI18" s="1811">
        <v>2976316.7459800001</v>
      </c>
      <c r="BJ18" s="1812">
        <v>3253867.8780102823</v>
      </c>
      <c r="BK18" s="1811">
        <v>3386569.8330729986</v>
      </c>
      <c r="BL18" s="1812">
        <v>3558186.5768400002</v>
      </c>
      <c r="BM18" s="1811">
        <v>3826415.914816706</v>
      </c>
      <c r="BN18" s="1812">
        <v>3985873.65381</v>
      </c>
      <c r="BO18" s="1811">
        <v>4002809.95701</v>
      </c>
      <c r="BP18" s="1811">
        <v>4073776.7960899998</v>
      </c>
      <c r="BQ18" s="1812">
        <v>4316965.4624800002</v>
      </c>
      <c r="BR18" s="1811">
        <v>4510854.7466000002</v>
      </c>
      <c r="BS18" s="1811">
        <v>4687116.0240599997</v>
      </c>
      <c r="BT18" s="1811">
        <v>4961290.7767200004</v>
      </c>
      <c r="BU18" s="1812">
        <v>5486379.3311300008</v>
      </c>
      <c r="BV18" s="1811">
        <v>5949540.5376800001</v>
      </c>
      <c r="BW18" s="1812">
        <v>6303205.8881799998</v>
      </c>
      <c r="BX18" s="1811">
        <v>6436684.5580767058</v>
      </c>
      <c r="BY18" s="1812">
        <v>6619938.8592699999</v>
      </c>
      <c r="BZ18" s="1811">
        <v>7024652.7657600008</v>
      </c>
      <c r="CA18" s="1812">
        <v>7286360.8187000006</v>
      </c>
      <c r="CB18" s="1811">
        <v>7248426.1243267059</v>
      </c>
      <c r="CC18" s="1812">
        <v>7219991.5052767061</v>
      </c>
      <c r="CD18" s="1811">
        <v>7173820.4783967044</v>
      </c>
      <c r="CE18" s="1811">
        <v>7213532.3438799996</v>
      </c>
      <c r="CF18" s="1813">
        <v>7707833.0040600002</v>
      </c>
      <c r="CG18" s="1813">
        <v>9591.0385284685253</v>
      </c>
      <c r="CH18" s="1813">
        <v>11538.930289086104</v>
      </c>
      <c r="CI18" s="1813">
        <v>12831.965829239998</v>
      </c>
      <c r="CJ18" s="1813">
        <v>13205.609129259999</v>
      </c>
      <c r="CK18" s="1813">
        <v>13782.384325909999</v>
      </c>
      <c r="CL18" s="1813">
        <v>11338.532852140001</v>
      </c>
      <c r="CM18" s="1813">
        <v>12298.71107899</v>
      </c>
      <c r="CN18" s="1813">
        <v>12540.517647780001</v>
      </c>
      <c r="CO18" s="1813">
        <v>12762.386659779999</v>
      </c>
      <c r="CP18" s="1813">
        <v>12737.251422540001</v>
      </c>
      <c r="CQ18" s="1813">
        <v>13476.06633974</v>
      </c>
      <c r="CR18" s="1813">
        <v>16374.954707400002</v>
      </c>
      <c r="CS18" s="1813">
        <v>18731.582597290002</v>
      </c>
      <c r="CT18" s="1813">
        <v>18958.84677756</v>
      </c>
      <c r="CU18" s="1813">
        <v>17824.429345879998</v>
      </c>
      <c r="CV18" s="1813">
        <v>18854.638487079999</v>
      </c>
      <c r="CW18" s="1813">
        <v>19461.417619520002</v>
      </c>
      <c r="CX18" s="1813">
        <v>25693.679770379997</v>
      </c>
      <c r="CY18" s="1813">
        <v>24602.41139976</v>
      </c>
      <c r="CZ18" s="1813">
        <v>24790.73337043</v>
      </c>
      <c r="DA18" s="1813">
        <v>25677.529109889998</v>
      </c>
      <c r="DB18" s="1813">
        <v>27876.847352219997</v>
      </c>
      <c r="DC18" s="1813">
        <v>28316.386838069997</v>
      </c>
      <c r="DD18" s="1813">
        <v>24485.145348439997</v>
      </c>
      <c r="DE18" s="1813">
        <v>22756.201651959</v>
      </c>
      <c r="DF18" s="1813">
        <v>22783.534643999003</v>
      </c>
      <c r="DG18" s="1813">
        <v>23601.353600469</v>
      </c>
      <c r="DH18" s="1813">
        <v>31443.31460853</v>
      </c>
      <c r="DI18" s="1813">
        <v>33086.870644569994</v>
      </c>
      <c r="DJ18" s="1813">
        <v>56954.683521350002</v>
      </c>
      <c r="DK18" s="1813">
        <v>58376.473143969997</v>
      </c>
      <c r="DL18" s="1813">
        <v>59042.533921279995</v>
      </c>
      <c r="DM18" s="1813">
        <v>61616.251165360001</v>
      </c>
      <c r="DN18" s="1813">
        <v>64387.188475930008</v>
      </c>
      <c r="DO18" s="1813">
        <v>84007.587199530011</v>
      </c>
      <c r="DP18" s="1813">
        <v>93971.71293359001</v>
      </c>
      <c r="DQ18" s="1813">
        <v>100589.78319908</v>
      </c>
      <c r="DR18" s="1813">
        <v>250194.4181295</v>
      </c>
      <c r="DS18" s="1813">
        <v>264613.07179518003</v>
      </c>
      <c r="DT18" s="1813">
        <v>274598.65432134003</v>
      </c>
      <c r="DU18" s="1813">
        <v>333135.15034083999</v>
      </c>
      <c r="DV18" s="1813">
        <v>344351.63773828</v>
      </c>
      <c r="DW18" s="1813">
        <v>461728.50129694998</v>
      </c>
      <c r="DX18" s="1813">
        <v>628530.32357839006</v>
      </c>
      <c r="DY18" s="1813">
        <v>669523.17019119998</v>
      </c>
      <c r="DZ18" s="1813">
        <v>717575.87934571004</v>
      </c>
      <c r="EA18" s="1813">
        <v>1196082.13857141</v>
      </c>
      <c r="EB18" s="1813">
        <v>2246012.8818391399</v>
      </c>
      <c r="EC18" s="1813">
        <v>1888538.49251577</v>
      </c>
      <c r="ED18" s="1813">
        <v>2273053.1986596403</v>
      </c>
      <c r="EE18" s="1813">
        <v>2620306.1395942001</v>
      </c>
      <c r="EF18" s="1813">
        <v>2738773.8048639004</v>
      </c>
      <c r="EG18" s="1813">
        <v>2978270.2996811001</v>
      </c>
      <c r="EH18" s="1813">
        <v>3186271.1224019998</v>
      </c>
      <c r="EI18" s="1813">
        <v>5598206.5350749996</v>
      </c>
      <c r="EJ18" s="1813">
        <v>8298885.3861216493</v>
      </c>
      <c r="EK18" s="1813">
        <v>13434742.84884855</v>
      </c>
      <c r="EL18" s="1813">
        <v>25896.938714620002</v>
      </c>
      <c r="EM18" s="1813">
        <v>26112.137481600003</v>
      </c>
      <c r="EN18" s="1813">
        <v>26985.96992603</v>
      </c>
      <c r="EO18" s="1813">
        <v>27458.247328737703</v>
      </c>
      <c r="EP18" s="1813">
        <v>28058.136594270003</v>
      </c>
      <c r="EQ18" s="1813">
        <v>49156.933233010001</v>
      </c>
      <c r="ER18" s="1813">
        <v>56008.803036203826</v>
      </c>
      <c r="ES18" s="1813">
        <v>49413.731182930002</v>
      </c>
      <c r="ET18" s="1813">
        <v>50322.196836197705</v>
      </c>
      <c r="EU18" s="1813">
        <v>51342.654125507695</v>
      </c>
      <c r="EV18" s="1813">
        <v>48573.045842660074</v>
      </c>
      <c r="EW18" s="1813">
        <v>50689.516963180009</v>
      </c>
      <c r="EX18" s="1813">
        <v>51472.216355529992</v>
      </c>
      <c r="EY18" s="1813">
        <v>51174.381290201294</v>
      </c>
      <c r="EZ18" s="1813">
        <v>76067.264125080008</v>
      </c>
      <c r="FA18" s="1813">
        <v>74803.653366617655</v>
      </c>
      <c r="FB18" s="1814"/>
      <c r="FC18" s="1814"/>
      <c r="FD18" s="1814"/>
      <c r="FE18" s="1814"/>
      <c r="FF18" s="1814"/>
      <c r="FG18" s="1814"/>
      <c r="FH18" s="1814"/>
      <c r="FI18" s="1814"/>
      <c r="FJ18" s="1814"/>
      <c r="FK18" s="1814"/>
      <c r="FL18" s="1814"/>
      <c r="FM18" s="1814"/>
      <c r="FN18" s="1814"/>
      <c r="FO18" s="1814"/>
      <c r="FP18" s="1814"/>
      <c r="FQ18" s="1814"/>
      <c r="FR18" s="1814"/>
      <c r="FS18" s="1814"/>
      <c r="FT18" s="1814"/>
      <c r="FU18" s="1814"/>
      <c r="FV18" s="1814"/>
      <c r="FW18" s="1814"/>
      <c r="FX18" s="1814"/>
      <c r="FY18" s="1814"/>
      <c r="FZ18" s="1815"/>
      <c r="GA18" s="1815"/>
      <c r="GB18" s="1815"/>
      <c r="GC18" s="1815"/>
      <c r="GD18" s="1815"/>
      <c r="GE18" s="1815"/>
      <c r="GF18" s="1815"/>
      <c r="GG18" s="1815"/>
      <c r="GH18" s="1815"/>
      <c r="GI18" s="1815"/>
      <c r="GJ18" s="1815"/>
      <c r="GK18" s="1815"/>
      <c r="GL18" s="1815"/>
      <c r="GM18" s="1815"/>
      <c r="GN18" s="1815"/>
      <c r="GO18" s="1815"/>
      <c r="GP18" s="1815"/>
      <c r="GQ18" s="1815"/>
      <c r="GR18" s="1815"/>
      <c r="GS18" s="1815"/>
      <c r="GT18" s="1815"/>
      <c r="GU18" s="1815"/>
      <c r="GV18" s="1815"/>
      <c r="GW18" s="1815"/>
      <c r="GX18" s="1815"/>
      <c r="GY18" s="1815"/>
      <c r="GZ18" s="1815"/>
      <c r="HA18" s="1815"/>
      <c r="HB18" s="1815"/>
      <c r="HC18" s="1815"/>
      <c r="HD18" s="1815"/>
      <c r="HE18" s="1815"/>
      <c r="HF18" s="1815"/>
      <c r="HG18" s="1815"/>
      <c r="HH18" s="1815"/>
      <c r="HI18" s="1815"/>
      <c r="HJ18" s="1815"/>
      <c r="HK18" s="1815"/>
      <c r="HL18" s="1815"/>
      <c r="HM18" s="1815"/>
      <c r="HN18" s="1815"/>
      <c r="HO18" s="1815"/>
      <c r="HP18" s="1815"/>
      <c r="HQ18" s="1815"/>
      <c r="HR18" s="1815"/>
      <c r="HS18" s="1815"/>
      <c r="HT18" s="1815"/>
      <c r="HU18" s="1815"/>
      <c r="HV18" s="1815"/>
      <c r="HW18" s="1815"/>
      <c r="HX18" s="1815"/>
      <c r="HY18" s="1815"/>
      <c r="HZ18" s="1815"/>
      <c r="IA18" s="1815"/>
      <c r="IB18" s="1815"/>
      <c r="IC18" s="1815"/>
      <c r="ID18" s="1816"/>
      <c r="IE18" s="1816"/>
      <c r="IF18" s="1816"/>
      <c r="IG18" s="1816"/>
      <c r="IH18" s="1816"/>
      <c r="II18" s="1816"/>
      <c r="IJ18" s="1816"/>
      <c r="IK18" s="1816"/>
      <c r="IL18" s="1816"/>
      <c r="IM18" s="1816"/>
      <c r="IN18" s="1816"/>
      <c r="IO18" s="1816"/>
      <c r="IP18" s="1816"/>
      <c r="IQ18" s="1816"/>
      <c r="IR18" s="1816"/>
      <c r="IS18" s="1816"/>
      <c r="IT18" s="1816"/>
      <c r="IU18" s="1816"/>
      <c r="IV18" s="1816"/>
      <c r="IW18" s="1816"/>
      <c r="IX18" s="1816"/>
      <c r="IY18" s="1816"/>
      <c r="IZ18" s="1816"/>
      <c r="JA18" s="1816"/>
      <c r="JB18" s="1816"/>
      <c r="JC18" s="1816"/>
      <c r="JD18" s="1816"/>
      <c r="JE18" s="1816"/>
      <c r="JF18" s="1816"/>
      <c r="JG18" s="1816"/>
      <c r="JH18" s="1816"/>
      <c r="JI18" s="1816"/>
    </row>
    <row r="19" spans="1:269" s="1808" customFormat="1" ht="15.6">
      <c r="A19" s="1809"/>
      <c r="B19" s="1827" t="s">
        <v>1738</v>
      </c>
      <c r="C19" s="1811">
        <v>0</v>
      </c>
      <c r="D19" s="1811">
        <v>0.218</v>
      </c>
      <c r="E19" s="1811">
        <v>0</v>
      </c>
      <c r="F19" s="1811">
        <v>191300.00519</v>
      </c>
      <c r="G19" s="1811">
        <v>178036.14141000033</v>
      </c>
      <c r="H19" s="1811">
        <v>154356.35057052999</v>
      </c>
      <c r="I19" s="1811">
        <v>171817.67836000002</v>
      </c>
      <c r="J19" s="1811">
        <v>180940.32035999998</v>
      </c>
      <c r="K19" s="1811">
        <v>213401.54636000001</v>
      </c>
      <c r="L19" s="1812">
        <v>208017.99935999999</v>
      </c>
      <c r="M19" s="1811">
        <v>235760.30863000001</v>
      </c>
      <c r="N19" s="1812">
        <v>235359.98180000001</v>
      </c>
      <c r="O19" s="1811">
        <v>229811.41936</v>
      </c>
      <c r="P19" s="1812">
        <v>300426.11536</v>
      </c>
      <c r="Q19" s="1811">
        <v>332985.95574999996</v>
      </c>
      <c r="R19" s="1812">
        <v>359179.69704999996</v>
      </c>
      <c r="S19" s="1811">
        <v>359979.93305000034</v>
      </c>
      <c r="T19" s="1812">
        <v>427689.28431053</v>
      </c>
      <c r="U19" s="1811">
        <v>491412.75904000003</v>
      </c>
      <c r="V19" s="1812">
        <v>478096.12604</v>
      </c>
      <c r="W19" s="1811">
        <v>469640.22603999998</v>
      </c>
      <c r="X19" s="1812">
        <v>499796.07604000001</v>
      </c>
      <c r="Y19" s="1811">
        <v>470146.61103999999</v>
      </c>
      <c r="Z19" s="1812">
        <v>463448.15903999994</v>
      </c>
      <c r="AA19" s="1811">
        <v>478351.31303999998</v>
      </c>
      <c r="AB19" s="1812">
        <v>484937.72903999995</v>
      </c>
      <c r="AC19" s="1811">
        <v>476457.17803999997</v>
      </c>
      <c r="AD19" s="1812">
        <v>540700.10172999999</v>
      </c>
      <c r="AE19" s="1811">
        <v>590826.57144999993</v>
      </c>
      <c r="AF19" s="1812">
        <v>562521.99604</v>
      </c>
      <c r="AG19" s="1811">
        <v>559949.3857300001</v>
      </c>
      <c r="AH19" s="1812">
        <v>566881.25687000004</v>
      </c>
      <c r="AI19" s="1811">
        <v>802746.23147</v>
      </c>
      <c r="AJ19" s="1812">
        <v>922430.10275990004</v>
      </c>
      <c r="AK19" s="1811">
        <v>850808.61972999992</v>
      </c>
      <c r="AL19" s="1812">
        <v>863016.02914080012</v>
      </c>
      <c r="AM19" s="1811">
        <v>830786.12189778767</v>
      </c>
      <c r="AN19" s="1812">
        <v>881953.38485767471</v>
      </c>
      <c r="AO19" s="1811">
        <v>943250.86882922438</v>
      </c>
      <c r="AP19" s="1812">
        <v>1134075.1021467492</v>
      </c>
      <c r="AQ19" s="1811">
        <v>1072176.2009509611</v>
      </c>
      <c r="AR19" s="1812">
        <v>1125702.2970887918</v>
      </c>
      <c r="AS19" s="1811">
        <v>1109146.0847405791</v>
      </c>
      <c r="AT19" s="1812">
        <v>1203926.0951472172</v>
      </c>
      <c r="AU19" s="1811">
        <v>1227917.2811563793</v>
      </c>
      <c r="AV19" s="1812">
        <v>1295560.5731007135</v>
      </c>
      <c r="AW19" s="1811">
        <v>1330876.4001014228</v>
      </c>
      <c r="AX19" s="1812">
        <v>1296107.2338449245</v>
      </c>
      <c r="AY19" s="1811">
        <v>1342968.0480131467</v>
      </c>
      <c r="AZ19" s="1812">
        <v>1397770.9350265604</v>
      </c>
      <c r="BA19" s="1811">
        <v>1369038.9825746054</v>
      </c>
      <c r="BB19" s="1811">
        <v>1421190.6974356733</v>
      </c>
      <c r="BC19" s="1811">
        <v>1519591.2527411312</v>
      </c>
      <c r="BD19" s="1812">
        <v>1584557.482043562</v>
      </c>
      <c r="BE19" s="1811">
        <v>1614398.8388241467</v>
      </c>
      <c r="BF19" s="1812">
        <v>1673138.8149199998</v>
      </c>
      <c r="BG19" s="1811">
        <v>1687074.2947531873</v>
      </c>
      <c r="BH19" s="1812">
        <v>1761855.6328707216</v>
      </c>
      <c r="BI19" s="1811">
        <v>1726007.6756402748</v>
      </c>
      <c r="BJ19" s="1812">
        <v>1838546.2377196257</v>
      </c>
      <c r="BK19" s="1811">
        <v>1971537.7705415073</v>
      </c>
      <c r="BL19" s="1812">
        <v>2084380.0041793513</v>
      </c>
      <c r="BM19" s="1811">
        <v>2229035.4362799004</v>
      </c>
      <c r="BN19" s="1812">
        <v>2426572.2618774343</v>
      </c>
      <c r="BO19" s="1811">
        <v>2362310.4049383933</v>
      </c>
      <c r="BP19" s="1811">
        <v>2337663.6085959272</v>
      </c>
      <c r="BQ19" s="1812">
        <v>2453993.4587005847</v>
      </c>
      <c r="BR19" s="1811">
        <v>2572350.4005334619</v>
      </c>
      <c r="BS19" s="1811">
        <v>2823354.5743733235</v>
      </c>
      <c r="BT19" s="1811">
        <v>2872745.0521278456</v>
      </c>
      <c r="BU19" s="1812">
        <v>3295887.0763479462</v>
      </c>
      <c r="BV19" s="1803">
        <v>3369878.1838789033</v>
      </c>
      <c r="BW19" s="1804">
        <v>3151116.561903188</v>
      </c>
      <c r="BX19" s="1803">
        <v>3110532.1466226396</v>
      </c>
      <c r="BY19" s="1804">
        <v>3179855.8809200935</v>
      </c>
      <c r="BZ19" s="1803">
        <v>3050272.0562942829</v>
      </c>
      <c r="CA19" s="1804">
        <v>3042695.824233416</v>
      </c>
      <c r="CB19" s="1803">
        <v>3048869.5366411847</v>
      </c>
      <c r="CC19" s="1804">
        <v>2999718.9271433405</v>
      </c>
      <c r="CD19" s="1803">
        <v>2925238.5797098996</v>
      </c>
      <c r="CE19" s="1803">
        <v>2784700.0690667024</v>
      </c>
      <c r="CF19" s="1805">
        <v>2922401.8777059033</v>
      </c>
      <c r="CG19" s="1805">
        <v>3486.2181405539</v>
      </c>
      <c r="CH19" s="1805">
        <v>3410.147466951586</v>
      </c>
      <c r="CI19" s="1805">
        <v>3578.7830351400771</v>
      </c>
      <c r="CJ19" s="1805">
        <v>3750.1503356945609</v>
      </c>
      <c r="CK19" s="1805">
        <v>4151.526703544615</v>
      </c>
      <c r="CL19" s="1805">
        <v>4241.8253364244902</v>
      </c>
      <c r="CM19" s="1805">
        <v>4377.5319268726753</v>
      </c>
      <c r="CN19" s="1805">
        <v>4298.2635719800001</v>
      </c>
      <c r="CO19" s="1805">
        <v>4780.0103871822648</v>
      </c>
      <c r="CP19" s="1805">
        <v>4721.3262000979521</v>
      </c>
      <c r="CQ19" s="1805">
        <v>4583.6228893221678</v>
      </c>
      <c r="CR19" s="1805">
        <v>6269.0117726208573</v>
      </c>
      <c r="CS19" s="1805">
        <v>6764.380707476852</v>
      </c>
      <c r="CT19" s="1805">
        <v>6897.574439153429</v>
      </c>
      <c r="CU19" s="1805">
        <v>6685.832353986626</v>
      </c>
      <c r="CV19" s="1805">
        <v>8085.7381320777886</v>
      </c>
      <c r="CW19" s="1805">
        <v>8981.4889961458357</v>
      </c>
      <c r="CX19" s="1805">
        <v>12096.069087737924</v>
      </c>
      <c r="CY19" s="1805">
        <v>10339.391227683303</v>
      </c>
      <c r="CZ19" s="1805">
        <v>19074.011733462819</v>
      </c>
      <c r="DA19" s="1805">
        <v>17617.850015527194</v>
      </c>
      <c r="DB19" s="1805">
        <v>19404.164039396634</v>
      </c>
      <c r="DC19" s="1805">
        <v>19218.86433213601</v>
      </c>
      <c r="DD19" s="1805">
        <v>17628.6804404299</v>
      </c>
      <c r="DE19" s="1805">
        <v>23177.944178791597</v>
      </c>
      <c r="DF19" s="1805">
        <v>32744.700511501087</v>
      </c>
      <c r="DG19" s="1805">
        <v>36217.408463868989</v>
      </c>
      <c r="DH19" s="1805">
        <v>43807.704980669398</v>
      </c>
      <c r="DI19" s="1805">
        <v>47439.37639695689</v>
      </c>
      <c r="DJ19" s="1805">
        <v>41473.145203764012</v>
      </c>
      <c r="DK19" s="1805">
        <v>40261.931810071517</v>
      </c>
      <c r="DL19" s="1805">
        <v>49262.130491482494</v>
      </c>
      <c r="DM19" s="1805">
        <v>50586.318882719112</v>
      </c>
      <c r="DN19" s="1805">
        <v>63982.360361390471</v>
      </c>
      <c r="DO19" s="1805">
        <v>70978.119012986121</v>
      </c>
      <c r="DP19" s="1805">
        <v>86951.208314567688</v>
      </c>
      <c r="DQ19" s="1805">
        <v>91609.835367718479</v>
      </c>
      <c r="DR19" s="1805">
        <v>100300.55799059619</v>
      </c>
      <c r="DS19" s="1805">
        <v>143580.04149989525</v>
      </c>
      <c r="DT19" s="1805">
        <v>151874.18817026718</v>
      </c>
      <c r="DU19" s="1805">
        <v>198933.90197684907</v>
      </c>
      <c r="DV19" s="1805">
        <v>288958.38234487129</v>
      </c>
      <c r="DW19" s="1805">
        <v>320035.8029311772</v>
      </c>
      <c r="DX19" s="1805">
        <v>332945.83123747597</v>
      </c>
      <c r="DY19" s="1805">
        <v>361058.3989340394</v>
      </c>
      <c r="DZ19" s="1805">
        <v>392147.61227536655</v>
      </c>
      <c r="EA19" s="1805">
        <v>657625.00040125474</v>
      </c>
      <c r="EB19" s="1805">
        <v>991907.30936380674</v>
      </c>
      <c r="EC19" s="1805">
        <v>1249413.254509714</v>
      </c>
      <c r="ED19" s="1805">
        <v>1198068.9746589521</v>
      </c>
      <c r="EE19" s="1805">
        <v>1328518.5012835676</v>
      </c>
      <c r="EF19" s="1805">
        <v>1283656.4958972768</v>
      </c>
      <c r="EG19" s="1805">
        <v>1528269.8660050046</v>
      </c>
      <c r="EH19" s="1805">
        <v>2639837.9147771252</v>
      </c>
      <c r="EI19" s="1805">
        <v>4301674.2074637022</v>
      </c>
      <c r="EJ19" s="1805">
        <v>6407714.8820929006</v>
      </c>
      <c r="EK19" s="1805">
        <v>8652815.9807711244</v>
      </c>
      <c r="EL19" s="1805">
        <v>5827.0349544288129</v>
      </c>
      <c r="EM19" s="1805">
        <v>5897.3385047528163</v>
      </c>
      <c r="EN19" s="1805">
        <v>6334.6015534836379</v>
      </c>
      <c r="EO19" s="1805">
        <v>7731.6871125006055</v>
      </c>
      <c r="EP19" s="1805">
        <v>7081.1390790573168</v>
      </c>
      <c r="EQ19" s="1805">
        <v>13682.200819906591</v>
      </c>
      <c r="ER19" s="1805">
        <v>15248.506184557047</v>
      </c>
      <c r="ES19" s="1805">
        <v>12992.0298995141</v>
      </c>
      <c r="ET19" s="1805">
        <v>13929.030770451232</v>
      </c>
      <c r="EU19" s="1805">
        <v>13736.580275137605</v>
      </c>
      <c r="EV19" s="1805">
        <v>13267.357858483048</v>
      </c>
      <c r="EW19" s="1805">
        <v>13658.283847132099</v>
      </c>
      <c r="EX19" s="1805">
        <v>13697.560533941085</v>
      </c>
      <c r="EY19" s="1805">
        <v>13883.282372142592</v>
      </c>
      <c r="EZ19" s="1805">
        <v>15519.891779224828</v>
      </c>
      <c r="FA19" s="1805">
        <v>16115.810120084734</v>
      </c>
      <c r="FB19" s="1814"/>
      <c r="FC19" s="1814"/>
      <c r="FD19" s="1814"/>
      <c r="FE19" s="1814"/>
      <c r="FF19" s="1814"/>
      <c r="FG19" s="1814"/>
      <c r="FH19" s="1814"/>
      <c r="FI19" s="1814"/>
      <c r="FJ19" s="1814"/>
      <c r="FK19" s="1814"/>
      <c r="FL19" s="1814"/>
      <c r="FM19" s="1814"/>
      <c r="FN19" s="1814"/>
      <c r="FO19" s="1814"/>
      <c r="FP19" s="1814"/>
      <c r="FQ19" s="1814"/>
      <c r="FR19" s="1814"/>
      <c r="FS19" s="1814"/>
      <c r="FT19" s="1814"/>
      <c r="FU19" s="1814"/>
      <c r="FV19" s="1814"/>
      <c r="FW19" s="1814"/>
      <c r="FX19" s="1814"/>
      <c r="FY19" s="1814"/>
      <c r="FZ19" s="1815"/>
      <c r="GA19" s="1815"/>
      <c r="GB19" s="1815"/>
      <c r="GC19" s="1815"/>
      <c r="GD19" s="1815"/>
      <c r="GE19" s="1815"/>
      <c r="GF19" s="1815"/>
      <c r="GG19" s="1815"/>
      <c r="GH19" s="1815"/>
      <c r="GI19" s="1815"/>
      <c r="GJ19" s="1815"/>
      <c r="GK19" s="1815"/>
      <c r="GL19" s="1815"/>
      <c r="GM19" s="1815"/>
      <c r="GN19" s="1815"/>
      <c r="GO19" s="1815"/>
      <c r="GP19" s="1815"/>
      <c r="GQ19" s="1815"/>
      <c r="GR19" s="1815"/>
      <c r="GS19" s="1815"/>
      <c r="GT19" s="1815"/>
      <c r="GU19" s="1815"/>
      <c r="GV19" s="1815"/>
      <c r="GW19" s="1815"/>
      <c r="GX19" s="1815"/>
      <c r="GY19" s="1815"/>
      <c r="GZ19" s="1815"/>
      <c r="HA19" s="1815"/>
      <c r="HB19" s="1815"/>
      <c r="HC19" s="1815"/>
      <c r="HD19" s="1815"/>
      <c r="HE19" s="1815"/>
      <c r="HF19" s="1815"/>
      <c r="HG19" s="1815"/>
      <c r="HH19" s="1815"/>
      <c r="HI19" s="1815"/>
      <c r="HJ19" s="1815"/>
      <c r="HK19" s="1815"/>
      <c r="HL19" s="1815"/>
      <c r="HM19" s="1815"/>
      <c r="HN19" s="1815"/>
      <c r="HO19" s="1815"/>
      <c r="HP19" s="1815"/>
      <c r="HQ19" s="1815"/>
      <c r="HR19" s="1815"/>
      <c r="HS19" s="1815"/>
      <c r="HT19" s="1815"/>
      <c r="HU19" s="1815"/>
      <c r="HV19" s="1815"/>
      <c r="HW19" s="1815"/>
      <c r="HX19" s="1815"/>
      <c r="HY19" s="1815"/>
      <c r="HZ19" s="1815"/>
      <c r="IA19" s="1815"/>
      <c r="IB19" s="1815"/>
      <c r="IC19" s="1815"/>
      <c r="ID19" s="1816"/>
      <c r="IE19" s="1816"/>
      <c r="IF19" s="1816"/>
      <c r="IG19" s="1816"/>
      <c r="IH19" s="1816"/>
      <c r="II19" s="1816"/>
      <c r="IJ19" s="1816"/>
      <c r="IK19" s="1816"/>
      <c r="IL19" s="1816"/>
      <c r="IM19" s="1816"/>
      <c r="IN19" s="1816"/>
      <c r="IO19" s="1816"/>
      <c r="IP19" s="1816"/>
      <c r="IQ19" s="1816"/>
      <c r="IR19" s="1816"/>
      <c r="IS19" s="1816"/>
      <c r="IT19" s="1816"/>
      <c r="IU19" s="1816"/>
      <c r="IV19" s="1816"/>
      <c r="IW19" s="1816"/>
      <c r="IX19" s="1816"/>
      <c r="IY19" s="1816"/>
      <c r="IZ19" s="1816"/>
      <c r="JA19" s="1816"/>
      <c r="JB19" s="1816"/>
      <c r="JC19" s="1816"/>
      <c r="JD19" s="1816"/>
      <c r="JE19" s="1816"/>
      <c r="JF19" s="1816"/>
      <c r="JG19" s="1816"/>
      <c r="JH19" s="1816"/>
      <c r="JI19" s="1816"/>
    </row>
    <row r="20" spans="1:269" s="1783" customFormat="1" ht="15">
      <c r="A20" s="1784"/>
      <c r="B20" s="1825" t="s">
        <v>1745</v>
      </c>
      <c r="C20" s="1795">
        <v>22282.810949999999</v>
      </c>
      <c r="D20" s="1795">
        <v>136744.65266000002</v>
      </c>
      <c r="E20" s="1795">
        <v>212466.94268999997</v>
      </c>
      <c r="F20" s="1795">
        <v>206387.10656000001</v>
      </c>
      <c r="G20" s="1795">
        <v>148114.12922</v>
      </c>
      <c r="H20" s="1795">
        <v>158612.26673999999</v>
      </c>
      <c r="I20" s="1795">
        <v>181009.11215999999</v>
      </c>
      <c r="J20" s="1795">
        <v>148063.74842999998</v>
      </c>
      <c r="K20" s="1795">
        <v>149850.24624000001</v>
      </c>
      <c r="L20" s="1796">
        <v>178436.17642</v>
      </c>
      <c r="M20" s="1795">
        <v>137190.21626000002</v>
      </c>
      <c r="N20" s="1796">
        <v>126370.2010947791</v>
      </c>
      <c r="O20" s="1795">
        <v>200921.03394034514</v>
      </c>
      <c r="P20" s="1796">
        <v>137395.84550603095</v>
      </c>
      <c r="Q20" s="1795">
        <v>113081.59442000001</v>
      </c>
      <c r="R20" s="1796">
        <v>92077.583113849396</v>
      </c>
      <c r="S20" s="1795">
        <v>136486.68654302141</v>
      </c>
      <c r="T20" s="1796">
        <v>122051.27935203086</v>
      </c>
      <c r="U20" s="1795">
        <v>127625.73231279811</v>
      </c>
      <c r="V20" s="1796">
        <v>92220.41131236864</v>
      </c>
      <c r="W20" s="1795">
        <v>116597.90157301494</v>
      </c>
      <c r="X20" s="1796">
        <v>138080.64755078263</v>
      </c>
      <c r="Y20" s="1795">
        <v>119895.4148844929</v>
      </c>
      <c r="Z20" s="1796">
        <v>95070.357211885712</v>
      </c>
      <c r="AA20" s="1795">
        <v>107147.47399492651</v>
      </c>
      <c r="AB20" s="1796">
        <v>83891.490486852199</v>
      </c>
      <c r="AC20" s="1795">
        <v>84886.920079467207</v>
      </c>
      <c r="AD20" s="1796">
        <v>97809.674354080387</v>
      </c>
      <c r="AE20" s="1795">
        <v>89428.871443031996</v>
      </c>
      <c r="AF20" s="1796">
        <v>112008.70466420401</v>
      </c>
      <c r="AG20" s="1795">
        <v>108504.78196000001</v>
      </c>
      <c r="AH20" s="1796">
        <v>95431.619219999993</v>
      </c>
      <c r="AI20" s="1795">
        <v>97090.524269094196</v>
      </c>
      <c r="AJ20" s="1796">
        <v>110065.7228982409</v>
      </c>
      <c r="AK20" s="1795">
        <v>115197.60114999999</v>
      </c>
      <c r="AL20" s="1796">
        <v>114701.4363</v>
      </c>
      <c r="AM20" s="1795">
        <v>132198.16537</v>
      </c>
      <c r="AN20" s="1796">
        <v>113499.73488</v>
      </c>
      <c r="AO20" s="1795">
        <v>106736.77726</v>
      </c>
      <c r="AP20" s="1796">
        <v>109823.09481000001</v>
      </c>
      <c r="AQ20" s="1795">
        <v>114897.19054000001</v>
      </c>
      <c r="AR20" s="1796">
        <v>111614.22222</v>
      </c>
      <c r="AS20" s="1795">
        <v>108973.44162</v>
      </c>
      <c r="AT20" s="1796">
        <v>117872.3328</v>
      </c>
      <c r="AU20" s="1795">
        <v>118348.18551</v>
      </c>
      <c r="AV20" s="1796">
        <v>113370.18910999999</v>
      </c>
      <c r="AW20" s="1795">
        <v>132637.71560222222</v>
      </c>
      <c r="AX20" s="1796">
        <v>146009.92843999999</v>
      </c>
      <c r="AY20" s="1795">
        <v>145425.38707</v>
      </c>
      <c r="AZ20" s="1796">
        <v>134878.52561000001</v>
      </c>
      <c r="BA20" s="1795">
        <v>145587.14056999999</v>
      </c>
      <c r="BB20" s="1795">
        <v>160773.86198000002</v>
      </c>
      <c r="BC20" s="1795">
        <v>78786.565180000005</v>
      </c>
      <c r="BD20" s="1796">
        <v>80399.565907636119</v>
      </c>
      <c r="BE20" s="1795">
        <v>112610.36531360263</v>
      </c>
      <c r="BF20" s="1796">
        <v>98511.336390000011</v>
      </c>
      <c r="BG20" s="1795">
        <v>97346.590070000006</v>
      </c>
      <c r="BH20" s="1796">
        <v>114234.93097</v>
      </c>
      <c r="BI20" s="1795">
        <v>118604.60816</v>
      </c>
      <c r="BJ20" s="1796">
        <v>128962.77826999998</v>
      </c>
      <c r="BK20" s="1795">
        <v>95742.08501000001</v>
      </c>
      <c r="BL20" s="1796">
        <v>83625.904810000007</v>
      </c>
      <c r="BM20" s="1795">
        <v>75301.462228838762</v>
      </c>
      <c r="BN20" s="1796">
        <v>134978.33794</v>
      </c>
      <c r="BO20" s="1795">
        <v>178497.61086000002</v>
      </c>
      <c r="BP20" s="1795">
        <v>194286.99300000002</v>
      </c>
      <c r="BQ20" s="1796">
        <v>156789.30434</v>
      </c>
      <c r="BR20" s="1795">
        <v>137542.77823999999</v>
      </c>
      <c r="BS20" s="1795">
        <v>149227.40349</v>
      </c>
      <c r="BT20" s="1795">
        <v>130909.69368</v>
      </c>
      <c r="BU20" s="1796">
        <v>74838.476510000008</v>
      </c>
      <c r="BV20" s="1795">
        <v>74181.520080000002</v>
      </c>
      <c r="BW20" s="1796">
        <v>86322.554619999995</v>
      </c>
      <c r="BX20" s="1795">
        <v>93845.105013166394</v>
      </c>
      <c r="BY20" s="1796">
        <v>90045.592629999999</v>
      </c>
      <c r="BZ20" s="1795">
        <v>82588.064989999984</v>
      </c>
      <c r="CA20" s="1796">
        <v>297335.33218000003</v>
      </c>
      <c r="CB20" s="1795">
        <v>482224.22666999995</v>
      </c>
      <c r="CC20" s="1796">
        <v>621686.02429999993</v>
      </c>
      <c r="CD20" s="1795">
        <v>686797.43404999992</v>
      </c>
      <c r="CE20" s="1795">
        <v>1034257.29726</v>
      </c>
      <c r="CF20" s="1797">
        <v>1208061.3330299999</v>
      </c>
      <c r="CG20" s="1797">
        <v>1557.8166589800001</v>
      </c>
      <c r="CH20" s="1797">
        <v>1984.4339520199997</v>
      </c>
      <c r="CI20" s="1797">
        <v>3348.8595164799999</v>
      </c>
      <c r="CJ20" s="1797">
        <v>2545.96156397</v>
      </c>
      <c r="CK20" s="1797">
        <v>2120.4953100299999</v>
      </c>
      <c r="CL20" s="1797">
        <v>1517.6206086499999</v>
      </c>
      <c r="CM20" s="1797">
        <v>3952.0826963999998</v>
      </c>
      <c r="CN20" s="1797">
        <v>4141.0035970700001</v>
      </c>
      <c r="CO20" s="1797">
        <v>4592.6373248399996</v>
      </c>
      <c r="CP20" s="1797">
        <v>7153.0789799300001</v>
      </c>
      <c r="CQ20" s="1797">
        <v>3781.2280647900002</v>
      </c>
      <c r="CR20" s="1797">
        <v>11357.091742499993</v>
      </c>
      <c r="CS20" s="1797">
        <v>11019.98494378169</v>
      </c>
      <c r="CT20" s="1797">
        <v>13917.257598113665</v>
      </c>
      <c r="CU20" s="1797">
        <v>15344.601416198146</v>
      </c>
      <c r="CV20" s="1797">
        <v>10707.029858610675</v>
      </c>
      <c r="CW20" s="1797">
        <v>9676.5328155700336</v>
      </c>
      <c r="CX20" s="1797">
        <v>14512.902175955389</v>
      </c>
      <c r="CY20" s="1797">
        <v>19243.790977316807</v>
      </c>
      <c r="CZ20" s="1797">
        <v>18182.109701533573</v>
      </c>
      <c r="DA20" s="1797">
        <v>24052.611301860768</v>
      </c>
      <c r="DB20" s="1797">
        <v>19156.167915822134</v>
      </c>
      <c r="DC20" s="1797">
        <v>17545.583130231607</v>
      </c>
      <c r="DD20" s="1797">
        <v>18443.506312384026</v>
      </c>
      <c r="DE20" s="1797">
        <v>14684.03648162</v>
      </c>
      <c r="DF20" s="1797">
        <v>16595.808977098255</v>
      </c>
      <c r="DG20" s="1797">
        <v>17356.49460397783</v>
      </c>
      <c r="DH20" s="1797">
        <v>16655.142227220949</v>
      </c>
      <c r="DI20" s="1797">
        <v>18954.341253690825</v>
      </c>
      <c r="DJ20" s="1797">
        <v>14817.756397090729</v>
      </c>
      <c r="DK20" s="1797">
        <v>38643.682511986364</v>
      </c>
      <c r="DL20" s="1797">
        <v>35059.269658830526</v>
      </c>
      <c r="DM20" s="1797">
        <v>33102.763939124001</v>
      </c>
      <c r="DN20" s="1797">
        <v>26227.756729776916</v>
      </c>
      <c r="DO20" s="1797">
        <v>39222.190386589034</v>
      </c>
      <c r="DP20" s="1797">
        <v>76250.880797285514</v>
      </c>
      <c r="DQ20" s="1797">
        <v>61697.413418862692</v>
      </c>
      <c r="DR20" s="1797">
        <v>114335.28795161891</v>
      </c>
      <c r="DS20" s="1797">
        <v>138101.55765179708</v>
      </c>
      <c r="DT20" s="1797">
        <v>162815.56742308469</v>
      </c>
      <c r="DU20" s="1797">
        <v>182004.95659428448</v>
      </c>
      <c r="DV20" s="1797">
        <v>158715.53742380289</v>
      </c>
      <c r="DW20" s="1797">
        <v>333092.70498890156</v>
      </c>
      <c r="DX20" s="1797">
        <v>501219.98151606187</v>
      </c>
      <c r="DY20" s="1797">
        <v>426806.37742088182</v>
      </c>
      <c r="DZ20" s="1797">
        <v>326425.6494285707</v>
      </c>
      <c r="EA20" s="1797">
        <v>464624.95286149788</v>
      </c>
      <c r="EB20" s="1797">
        <v>3702826.0501607899</v>
      </c>
      <c r="EC20" s="1797">
        <v>1218548.3730692205</v>
      </c>
      <c r="ED20" s="1797">
        <v>1435744.0333871352</v>
      </c>
      <c r="EE20" s="1797">
        <v>1479278.484784099</v>
      </c>
      <c r="EF20" s="1797">
        <v>1337180.4121480798</v>
      </c>
      <c r="EG20" s="1797">
        <v>1079971.4430448739</v>
      </c>
      <c r="EH20" s="1797">
        <v>1192344.7862869645</v>
      </c>
      <c r="EI20" s="1797">
        <v>1752961.2144076165</v>
      </c>
      <c r="EJ20" s="1797">
        <v>2200180.5740806456</v>
      </c>
      <c r="EK20" s="1797">
        <v>5904789.2691672435</v>
      </c>
      <c r="EL20" s="1797">
        <v>3518.5627382158336</v>
      </c>
      <c r="EM20" s="1797">
        <v>3602.2757849680011</v>
      </c>
      <c r="EN20" s="1797">
        <v>5099.0899209814625</v>
      </c>
      <c r="EO20" s="1797">
        <v>4771.9756146526606</v>
      </c>
      <c r="EP20" s="1797">
        <v>5088.2423910051712</v>
      </c>
      <c r="EQ20" s="1797">
        <v>14527.804526460181</v>
      </c>
      <c r="ER20" s="1797">
        <v>12731.722543463595</v>
      </c>
      <c r="ES20" s="1797">
        <v>19743.553935811422</v>
      </c>
      <c r="ET20" s="1797">
        <v>18045.45375215622</v>
      </c>
      <c r="EU20" s="1797">
        <v>17483.858817509277</v>
      </c>
      <c r="EV20" s="1797">
        <v>12113.695608585344</v>
      </c>
      <c r="EW20" s="1797">
        <v>12614.58831791272</v>
      </c>
      <c r="EX20" s="1797">
        <v>17171.881366432543</v>
      </c>
      <c r="EY20" s="1797">
        <v>18099.236221706196</v>
      </c>
      <c r="EZ20" s="1797">
        <v>21702.327645324684</v>
      </c>
      <c r="FA20" s="1797">
        <v>18771.879728729396</v>
      </c>
      <c r="FB20" s="1799"/>
      <c r="FC20" s="1799"/>
      <c r="FD20" s="1799"/>
      <c r="FE20" s="1799"/>
      <c r="FF20" s="1799"/>
      <c r="FG20" s="1799"/>
      <c r="FH20" s="1799"/>
      <c r="FI20" s="1799"/>
      <c r="FJ20" s="1799"/>
      <c r="FK20" s="1799"/>
      <c r="FL20" s="1799"/>
      <c r="FM20" s="1799"/>
      <c r="FN20" s="1799"/>
      <c r="FO20" s="1799"/>
      <c r="FP20" s="1799"/>
      <c r="FQ20" s="1799"/>
      <c r="FR20" s="1799"/>
      <c r="FS20" s="1799"/>
      <c r="FT20" s="1799"/>
      <c r="FU20" s="1799"/>
      <c r="FV20" s="1799"/>
      <c r="FW20" s="1799"/>
      <c r="FX20" s="1799"/>
      <c r="FY20" s="1799"/>
      <c r="FZ20" s="1792"/>
      <c r="GA20" s="1792"/>
      <c r="GB20" s="1792"/>
      <c r="GC20" s="1792"/>
      <c r="GD20" s="1792"/>
      <c r="GE20" s="1792"/>
      <c r="GF20" s="1792"/>
      <c r="GG20" s="1792"/>
      <c r="GH20" s="1792"/>
      <c r="GI20" s="1792"/>
      <c r="GJ20" s="1792"/>
      <c r="GK20" s="1792"/>
      <c r="GL20" s="1792"/>
      <c r="GM20" s="1792"/>
      <c r="GN20" s="1792"/>
      <c r="GO20" s="1792"/>
      <c r="GP20" s="1792"/>
      <c r="GQ20" s="1792"/>
      <c r="GR20" s="1792"/>
      <c r="GS20" s="1792"/>
      <c r="GT20" s="1792"/>
      <c r="GU20" s="1792"/>
      <c r="GV20" s="1792"/>
      <c r="GW20" s="1792"/>
      <c r="GX20" s="1792"/>
      <c r="GY20" s="1792"/>
      <c r="GZ20" s="1792"/>
      <c r="HA20" s="1792"/>
      <c r="HB20" s="1792"/>
      <c r="HC20" s="1792"/>
      <c r="HD20" s="1792"/>
      <c r="HE20" s="1792"/>
      <c r="HF20" s="1792"/>
      <c r="HG20" s="1792"/>
      <c r="HH20" s="1792"/>
      <c r="HI20" s="1792"/>
      <c r="HJ20" s="1792"/>
      <c r="HK20" s="1792"/>
      <c r="HL20" s="1792"/>
      <c r="HM20" s="1792"/>
      <c r="HN20" s="1792"/>
      <c r="HO20" s="1792"/>
      <c r="HP20" s="1792"/>
      <c r="HQ20" s="1792"/>
      <c r="HR20" s="1792"/>
      <c r="HS20" s="1792"/>
      <c r="HT20" s="1792"/>
      <c r="HU20" s="1792"/>
      <c r="HV20" s="1792"/>
      <c r="HW20" s="1792"/>
      <c r="HX20" s="1792"/>
      <c r="HY20" s="1792"/>
      <c r="HZ20" s="1792"/>
      <c r="IA20" s="1792"/>
      <c r="IB20" s="1792"/>
      <c r="IC20" s="1792"/>
      <c r="ID20" s="1793"/>
      <c r="IE20" s="1793"/>
      <c r="IF20" s="1793"/>
      <c r="IG20" s="1793"/>
      <c r="IH20" s="1793"/>
      <c r="II20" s="1793"/>
      <c r="IJ20" s="1793"/>
      <c r="IK20" s="1793"/>
      <c r="IL20" s="1793"/>
      <c r="IM20" s="1793"/>
      <c r="IN20" s="1793"/>
      <c r="IO20" s="1793"/>
      <c r="IP20" s="1793"/>
      <c r="IQ20" s="1793"/>
      <c r="IR20" s="1793"/>
      <c r="IS20" s="1793"/>
      <c r="IT20" s="1793"/>
      <c r="IU20" s="1793"/>
      <c r="IV20" s="1793"/>
      <c r="IW20" s="1793"/>
      <c r="IX20" s="1793"/>
      <c r="IY20" s="1793"/>
      <c r="IZ20" s="1793"/>
      <c r="JA20" s="1793"/>
      <c r="JB20" s="1793"/>
      <c r="JC20" s="1793"/>
      <c r="JD20" s="1793"/>
      <c r="JE20" s="1793"/>
      <c r="JF20" s="1793"/>
      <c r="JG20" s="1793"/>
      <c r="JH20" s="1793"/>
      <c r="JI20" s="1793"/>
    </row>
    <row r="21" spans="1:269" s="1800" customFormat="1" ht="15">
      <c r="A21" s="1801"/>
      <c r="B21" s="1828" t="s">
        <v>1739</v>
      </c>
      <c r="C21" s="1803">
        <v>22282.810949999999</v>
      </c>
      <c r="D21" s="1803">
        <v>32154.427960000001</v>
      </c>
      <c r="E21" s="1803">
        <v>29260.073479999999</v>
      </c>
      <c r="F21" s="1803">
        <v>38522.985800000002</v>
      </c>
      <c r="G21" s="1803">
        <v>28651.032930000001</v>
      </c>
      <c r="H21" s="1803">
        <v>28617.60585</v>
      </c>
      <c r="I21" s="1803">
        <v>28604.787850000001</v>
      </c>
      <c r="J21" s="1803">
        <v>28606.020820000002</v>
      </c>
      <c r="K21" s="1803">
        <v>28604.903780000001</v>
      </c>
      <c r="L21" s="1804">
        <v>29253.664370000002</v>
      </c>
      <c r="M21" s="1803">
        <v>30912.786500000002</v>
      </c>
      <c r="N21" s="1804">
        <v>30468.767084779101</v>
      </c>
      <c r="O21" s="1803">
        <v>47778.647540345155</v>
      </c>
      <c r="P21" s="1804">
        <v>48067.143026030957</v>
      </c>
      <c r="Q21" s="1803">
        <v>47796.700890000007</v>
      </c>
      <c r="R21" s="1804">
        <v>47802.841513849395</v>
      </c>
      <c r="S21" s="1803">
        <v>47807.316183021409</v>
      </c>
      <c r="T21" s="1804">
        <v>47825.991422030856</v>
      </c>
      <c r="U21" s="1803">
        <v>47839.659872798104</v>
      </c>
      <c r="V21" s="1804">
        <v>47852.783772368646</v>
      </c>
      <c r="W21" s="1803">
        <v>47993.179683014932</v>
      </c>
      <c r="X21" s="1804">
        <v>50237.934730782625</v>
      </c>
      <c r="Y21" s="1803">
        <v>95230.458244492896</v>
      </c>
      <c r="Z21" s="1804">
        <v>72590.840851885703</v>
      </c>
      <c r="AA21" s="1803">
        <v>82523.270494926503</v>
      </c>
      <c r="AB21" s="1804">
        <v>59823.645396852204</v>
      </c>
      <c r="AC21" s="1803">
        <v>59420.122299467206</v>
      </c>
      <c r="AD21" s="1804">
        <v>71666.696724080393</v>
      </c>
      <c r="AE21" s="1803">
        <v>59194.289513031996</v>
      </c>
      <c r="AF21" s="1804">
        <v>59508.106664204002</v>
      </c>
      <c r="AG21" s="1803">
        <v>61867.266960000008</v>
      </c>
      <c r="AH21" s="1804">
        <v>59969.564120000003</v>
      </c>
      <c r="AI21" s="1803">
        <v>61057.0308590942</v>
      </c>
      <c r="AJ21" s="1804">
        <v>71161.294048240903</v>
      </c>
      <c r="AK21" s="1803">
        <v>81450.634989999991</v>
      </c>
      <c r="AL21" s="1804">
        <v>80078.133239999996</v>
      </c>
      <c r="AM21" s="1803">
        <v>97616.632060000004</v>
      </c>
      <c r="AN21" s="1804">
        <v>79916.309720000005</v>
      </c>
      <c r="AO21" s="1803">
        <v>75168.591520000002</v>
      </c>
      <c r="AP21" s="1804">
        <v>81200.303060000006</v>
      </c>
      <c r="AQ21" s="1803">
        <v>88539.774540000013</v>
      </c>
      <c r="AR21" s="1804">
        <v>91222.173720000006</v>
      </c>
      <c r="AS21" s="1803">
        <v>92031.320169999992</v>
      </c>
      <c r="AT21" s="1804">
        <v>99365.707850000006</v>
      </c>
      <c r="AU21" s="1803">
        <v>98842.453609999997</v>
      </c>
      <c r="AV21" s="1804">
        <v>87763.983459999989</v>
      </c>
      <c r="AW21" s="1803">
        <v>81736.938129999995</v>
      </c>
      <c r="AX21" s="1804">
        <v>99072.927559999996</v>
      </c>
      <c r="AY21" s="1803">
        <v>101685.29579</v>
      </c>
      <c r="AZ21" s="1804">
        <v>91827.113830000002</v>
      </c>
      <c r="BA21" s="1803">
        <v>99434.090339999995</v>
      </c>
      <c r="BB21" s="1803">
        <v>118608.45110000001</v>
      </c>
      <c r="BC21" s="1803">
        <v>25722.840799999998</v>
      </c>
      <c r="BD21" s="1804">
        <v>25139.924277636113</v>
      </c>
      <c r="BE21" s="1803">
        <v>25709.264443602635</v>
      </c>
      <c r="BF21" s="1804">
        <v>22277.321519999998</v>
      </c>
      <c r="BG21" s="1803">
        <v>22242.609439999997</v>
      </c>
      <c r="BH21" s="1804">
        <v>40520.135450000002</v>
      </c>
      <c r="BI21" s="1803">
        <v>40545.191059999997</v>
      </c>
      <c r="BJ21" s="1804">
        <v>40631.810890000001</v>
      </c>
      <c r="BK21" s="1803">
        <v>40545.85916</v>
      </c>
      <c r="BL21" s="1804">
        <v>40530.284659999998</v>
      </c>
      <c r="BM21" s="1803">
        <v>40553.009258838763</v>
      </c>
      <c r="BN21" s="1804">
        <v>40373.086259999996</v>
      </c>
      <c r="BO21" s="1803">
        <v>71167.998609999995</v>
      </c>
      <c r="BP21" s="1803">
        <v>93049.235960000005</v>
      </c>
      <c r="BQ21" s="1804">
        <v>42096.190209999993</v>
      </c>
      <c r="BR21" s="1803">
        <v>41970.422249999996</v>
      </c>
      <c r="BS21" s="1803">
        <v>41857.976409999996</v>
      </c>
      <c r="BT21" s="1803">
        <v>41699.076109999995</v>
      </c>
      <c r="BU21" s="1804">
        <v>41707.706010000002</v>
      </c>
      <c r="BV21" s="1803">
        <v>41789.643629999999</v>
      </c>
      <c r="BW21" s="1804">
        <v>41694.926119999996</v>
      </c>
      <c r="BX21" s="1803">
        <v>41685.636873166397</v>
      </c>
      <c r="BY21" s="1804">
        <v>41331.003189999996</v>
      </c>
      <c r="BZ21" s="1803">
        <v>41321.068269999996</v>
      </c>
      <c r="CA21" s="1804">
        <v>255149.06208999999</v>
      </c>
      <c r="CB21" s="1803">
        <v>437738.20554999996</v>
      </c>
      <c r="CC21" s="1804">
        <v>573760.50867999997</v>
      </c>
      <c r="CD21" s="1803">
        <v>630940.61121999996</v>
      </c>
      <c r="CE21" s="1803">
        <v>985393.41417</v>
      </c>
      <c r="CF21" s="1805">
        <v>1163537.7016799999</v>
      </c>
      <c r="CG21" s="1805">
        <v>1507.2606006200001</v>
      </c>
      <c r="CH21" s="1805">
        <v>1925.2358369299998</v>
      </c>
      <c r="CI21" s="1805">
        <v>3294.3877252299999</v>
      </c>
      <c r="CJ21" s="1805">
        <v>2477.36260911</v>
      </c>
      <c r="CK21" s="1805">
        <v>2021.4128595300001</v>
      </c>
      <c r="CL21" s="1805">
        <v>1399.1145336299999</v>
      </c>
      <c r="CM21" s="1805">
        <v>3859.4484001299998</v>
      </c>
      <c r="CN21" s="1805">
        <v>4062.7917300700001</v>
      </c>
      <c r="CO21" s="1805">
        <v>4183.64672548</v>
      </c>
      <c r="CP21" s="1805">
        <v>6636.7364228200004</v>
      </c>
      <c r="CQ21" s="1805">
        <v>3150.5473235099998</v>
      </c>
      <c r="CR21" s="1805">
        <v>9877.7207424300013</v>
      </c>
      <c r="CS21" s="1805">
        <v>9288.1022345599995</v>
      </c>
      <c r="CT21" s="1805">
        <v>13066.42955135</v>
      </c>
      <c r="CU21" s="1805">
        <v>13813.071379819999</v>
      </c>
      <c r="CV21" s="1805">
        <v>8907.2843560599995</v>
      </c>
      <c r="CW21" s="1805">
        <v>8106.5850017399998</v>
      </c>
      <c r="CX21" s="1805">
        <v>10172.875571930001</v>
      </c>
      <c r="CY21" s="1805">
        <v>13790.12106894</v>
      </c>
      <c r="CZ21" s="1805">
        <v>13393.897545620001</v>
      </c>
      <c r="DA21" s="1805">
        <v>19176.804485380002</v>
      </c>
      <c r="DB21" s="1805">
        <v>13773.623138439998</v>
      </c>
      <c r="DC21" s="1805">
        <v>10713.01371212</v>
      </c>
      <c r="DD21" s="1805">
        <v>12148.239952559999</v>
      </c>
      <c r="DE21" s="1805">
        <v>9633.3237728999993</v>
      </c>
      <c r="DF21" s="1805">
        <v>10683.63728089</v>
      </c>
      <c r="DG21" s="1805">
        <v>13843.620815869999</v>
      </c>
      <c r="DH21" s="1805">
        <v>13492.383230920001</v>
      </c>
      <c r="DI21" s="1805">
        <v>16055.165398839999</v>
      </c>
      <c r="DJ21" s="1805">
        <v>10797.06086994</v>
      </c>
      <c r="DK21" s="1805">
        <v>34616.718717789998</v>
      </c>
      <c r="DL21" s="1805">
        <v>30651.524771089997</v>
      </c>
      <c r="DM21" s="1805">
        <v>27772.263837900002</v>
      </c>
      <c r="DN21" s="1805">
        <v>18570.911580699998</v>
      </c>
      <c r="DO21" s="1805">
        <v>31804.638170869999</v>
      </c>
      <c r="DP21" s="1805">
        <v>66024.646766920006</v>
      </c>
      <c r="DQ21" s="1805">
        <v>52333.907679180003</v>
      </c>
      <c r="DR21" s="1805">
        <v>106442.85155198</v>
      </c>
      <c r="DS21" s="1805">
        <v>129394.30900780998</v>
      </c>
      <c r="DT21" s="1805">
        <v>156141.91128667997</v>
      </c>
      <c r="DU21" s="1805">
        <v>175273.58238603</v>
      </c>
      <c r="DV21" s="1805">
        <v>150848.78930246996</v>
      </c>
      <c r="DW21" s="1805">
        <v>291271.37960460997</v>
      </c>
      <c r="DX21" s="1805">
        <v>490179.79118061002</v>
      </c>
      <c r="DY21" s="1805">
        <v>420617.65214093</v>
      </c>
      <c r="DZ21" s="1805">
        <v>316723.44783773005</v>
      </c>
      <c r="EA21" s="1805">
        <v>414113.22553969</v>
      </c>
      <c r="EB21" s="1805">
        <v>3270215.88409018</v>
      </c>
      <c r="EC21" s="1805">
        <v>838112.56124451989</v>
      </c>
      <c r="ED21" s="1805">
        <v>1054218.53134259</v>
      </c>
      <c r="EE21" s="1805">
        <v>1364775.8783155298</v>
      </c>
      <c r="EF21" s="1805">
        <v>1190127.1079078899</v>
      </c>
      <c r="EG21" s="1805">
        <v>946496.07558859</v>
      </c>
      <c r="EH21" s="1805">
        <v>990859.91399455012</v>
      </c>
      <c r="EI21" s="1805">
        <v>1583331.6369826002</v>
      </c>
      <c r="EJ21" s="1805">
        <v>1859602.7998379897</v>
      </c>
      <c r="EK21" s="1805">
        <v>5389222.2546173297</v>
      </c>
      <c r="EL21" s="1805">
        <v>3275.7080865500002</v>
      </c>
      <c r="EM21" s="1805">
        <v>3252.3069941399999</v>
      </c>
      <c r="EN21" s="1805">
        <v>4509.8294032200001</v>
      </c>
      <c r="EO21" s="1805">
        <v>4333.3646359300001</v>
      </c>
      <c r="EP21" s="1805">
        <v>4555.3056668100007</v>
      </c>
      <c r="EQ21" s="1805">
        <v>7502.6006107854037</v>
      </c>
      <c r="ER21" s="1805">
        <v>7839.3727595800001</v>
      </c>
      <c r="ES21" s="1805">
        <v>9330.6411353099993</v>
      </c>
      <c r="ET21" s="1805">
        <v>9591.5663826399996</v>
      </c>
      <c r="EU21" s="1805">
        <v>9335.0978844859492</v>
      </c>
      <c r="EV21" s="1805">
        <v>4557.2185046599989</v>
      </c>
      <c r="EW21" s="1805">
        <v>4850.1462499099998</v>
      </c>
      <c r="EX21" s="1805">
        <v>6177.7023390599998</v>
      </c>
      <c r="EY21" s="1805">
        <v>6126.9847004324902</v>
      </c>
      <c r="EZ21" s="1805">
        <v>7614.71749507</v>
      </c>
      <c r="FA21" s="1805">
        <v>6463.0625470499999</v>
      </c>
      <c r="FB21" s="1806"/>
      <c r="FC21" s="1806"/>
      <c r="FD21" s="1806"/>
      <c r="FE21" s="1806"/>
      <c r="FF21" s="1806"/>
      <c r="FG21" s="1806"/>
      <c r="FH21" s="1806"/>
      <c r="FI21" s="1806"/>
      <c r="FJ21" s="1806"/>
      <c r="FK21" s="1806"/>
      <c r="FL21" s="1806"/>
      <c r="FM21" s="1806"/>
      <c r="FN21" s="1806"/>
      <c r="FO21" s="1806"/>
      <c r="FP21" s="1806"/>
      <c r="FQ21" s="1806"/>
      <c r="FR21" s="1806"/>
      <c r="FS21" s="1806"/>
      <c r="FT21" s="1806"/>
      <c r="FU21" s="1806"/>
      <c r="FV21" s="1806"/>
      <c r="FW21" s="1806"/>
      <c r="FX21" s="1806"/>
      <c r="FY21" s="1806"/>
      <c r="FZ21" s="1791"/>
      <c r="GA21" s="1791"/>
      <c r="GB21" s="1791"/>
      <c r="GC21" s="1791"/>
      <c r="GD21" s="1791"/>
      <c r="GE21" s="1791"/>
      <c r="GF21" s="1791"/>
      <c r="GG21" s="1791"/>
      <c r="GH21" s="1791"/>
      <c r="GI21" s="1791"/>
      <c r="GJ21" s="1791"/>
      <c r="GK21" s="1791"/>
      <c r="GL21" s="1791"/>
      <c r="GM21" s="1791"/>
      <c r="GN21" s="1791"/>
      <c r="GO21" s="1791"/>
      <c r="GP21" s="1791"/>
      <c r="GQ21" s="1791"/>
      <c r="GR21" s="1791"/>
      <c r="GS21" s="1791"/>
      <c r="GT21" s="1791"/>
      <c r="GU21" s="1791"/>
      <c r="GV21" s="1791"/>
      <c r="GW21" s="1791"/>
      <c r="GX21" s="1791"/>
      <c r="GY21" s="1791"/>
      <c r="GZ21" s="1791"/>
      <c r="HA21" s="1791"/>
      <c r="HB21" s="1791"/>
      <c r="HC21" s="1791"/>
      <c r="HD21" s="1791"/>
      <c r="HE21" s="1791"/>
      <c r="HF21" s="1791"/>
      <c r="HG21" s="1791"/>
      <c r="HH21" s="1791"/>
      <c r="HI21" s="1791"/>
      <c r="HJ21" s="1791"/>
      <c r="HK21" s="1791"/>
      <c r="HL21" s="1791"/>
      <c r="HM21" s="1791"/>
      <c r="HN21" s="1791"/>
      <c r="HO21" s="1791"/>
      <c r="HP21" s="1791"/>
      <c r="HQ21" s="1791"/>
      <c r="HR21" s="1791"/>
      <c r="HS21" s="1791"/>
      <c r="HT21" s="1791"/>
      <c r="HU21" s="1791"/>
      <c r="HV21" s="1791"/>
      <c r="HW21" s="1791"/>
      <c r="HX21" s="1791"/>
      <c r="HY21" s="1791"/>
      <c r="HZ21" s="1791"/>
      <c r="IA21" s="1791"/>
      <c r="IB21" s="1791"/>
      <c r="IC21" s="1791"/>
      <c r="ID21" s="1807"/>
      <c r="IE21" s="1807"/>
      <c r="IF21" s="1807"/>
      <c r="IG21" s="1807"/>
      <c r="IH21" s="1807"/>
      <c r="II21" s="1807"/>
      <c r="IJ21" s="1807"/>
      <c r="IK21" s="1807"/>
      <c r="IL21" s="1807"/>
      <c r="IM21" s="1807"/>
      <c r="IN21" s="1807"/>
      <c r="IO21" s="1807"/>
      <c r="IP21" s="1807"/>
      <c r="IQ21" s="1807"/>
      <c r="IR21" s="1807"/>
      <c r="IS21" s="1807"/>
      <c r="IT21" s="1807"/>
      <c r="IU21" s="1807"/>
      <c r="IV21" s="1807"/>
      <c r="IW21" s="1807"/>
      <c r="IX21" s="1807"/>
      <c r="IY21" s="1807"/>
      <c r="IZ21" s="1807"/>
      <c r="JA21" s="1807"/>
      <c r="JB21" s="1807"/>
      <c r="JC21" s="1807"/>
      <c r="JD21" s="1807"/>
      <c r="JE21" s="1807"/>
      <c r="JF21" s="1807"/>
      <c r="JG21" s="1807"/>
      <c r="JH21" s="1807"/>
      <c r="JI21" s="1807"/>
    </row>
    <row r="22" spans="1:269" s="1800" customFormat="1" ht="15">
      <c r="A22" s="1801"/>
      <c r="B22" s="1827" t="s">
        <v>1829</v>
      </c>
      <c r="C22" s="1803"/>
      <c r="D22" s="1803"/>
      <c r="E22" s="1803"/>
      <c r="F22" s="1803"/>
      <c r="G22" s="1803"/>
      <c r="H22" s="1803"/>
      <c r="I22" s="1803"/>
      <c r="J22" s="1803"/>
      <c r="K22" s="1803"/>
      <c r="L22" s="1804"/>
      <c r="M22" s="1803"/>
      <c r="N22" s="1804"/>
      <c r="O22" s="1803"/>
      <c r="P22" s="1804"/>
      <c r="Q22" s="1803"/>
      <c r="R22" s="1804"/>
      <c r="S22" s="1803"/>
      <c r="T22" s="1804"/>
      <c r="U22" s="1803"/>
      <c r="V22" s="1804"/>
      <c r="W22" s="1803"/>
      <c r="X22" s="1804"/>
      <c r="Y22" s="1803"/>
      <c r="Z22" s="1804"/>
      <c r="AA22" s="1803"/>
      <c r="AB22" s="1804"/>
      <c r="AC22" s="1803"/>
      <c r="AD22" s="1804"/>
      <c r="AE22" s="1803"/>
      <c r="AF22" s="1804"/>
      <c r="AG22" s="1803"/>
      <c r="AH22" s="1804"/>
      <c r="AI22" s="1803"/>
      <c r="AJ22" s="1804"/>
      <c r="AK22" s="1803"/>
      <c r="AL22" s="1804"/>
      <c r="AM22" s="1803"/>
      <c r="AN22" s="1804"/>
      <c r="AO22" s="1803"/>
      <c r="AP22" s="1804"/>
      <c r="AQ22" s="1803"/>
      <c r="AR22" s="1804"/>
      <c r="AS22" s="1803"/>
      <c r="AT22" s="1804"/>
      <c r="AU22" s="1803"/>
      <c r="AV22" s="1804"/>
      <c r="AW22" s="1803"/>
      <c r="AX22" s="1804"/>
      <c r="AY22" s="1803"/>
      <c r="AZ22" s="1804"/>
      <c r="BA22" s="1803"/>
      <c r="BB22" s="1803"/>
      <c r="BC22" s="1803"/>
      <c r="BD22" s="1804"/>
      <c r="BE22" s="1803"/>
      <c r="BF22" s="1804"/>
      <c r="BG22" s="1803"/>
      <c r="BH22" s="1804"/>
      <c r="BI22" s="1803"/>
      <c r="BJ22" s="1804"/>
      <c r="BK22" s="1803"/>
      <c r="BL22" s="1804"/>
      <c r="BM22" s="1803"/>
      <c r="BN22" s="1804"/>
      <c r="BO22" s="1803"/>
      <c r="BP22" s="1803"/>
      <c r="BQ22" s="1804"/>
      <c r="BR22" s="1803"/>
      <c r="BS22" s="1803"/>
      <c r="BT22" s="1803"/>
      <c r="BU22" s="1804"/>
      <c r="BV22" s="1803"/>
      <c r="BW22" s="1804"/>
      <c r="BX22" s="1803"/>
      <c r="BY22" s="1804"/>
      <c r="BZ22" s="1803"/>
      <c r="CA22" s="1804"/>
      <c r="CB22" s="1803"/>
      <c r="CC22" s="1804"/>
      <c r="CD22" s="1803"/>
      <c r="CE22" s="1803"/>
      <c r="CF22" s="1805"/>
      <c r="CG22" s="1805"/>
      <c r="CH22" s="1805"/>
      <c r="CI22" s="1805"/>
      <c r="CJ22" s="1805"/>
      <c r="CK22" s="1805"/>
      <c r="CL22" s="1805"/>
      <c r="CM22" s="1805"/>
      <c r="CN22" s="1805"/>
      <c r="CO22" s="1805"/>
      <c r="CP22" s="1805"/>
      <c r="CQ22" s="1805"/>
      <c r="CR22" s="1805"/>
      <c r="CS22" s="1805"/>
      <c r="CT22" s="1805"/>
      <c r="CU22" s="1805"/>
      <c r="CV22" s="1805"/>
      <c r="CW22" s="1805"/>
      <c r="CX22" s="1805"/>
      <c r="CY22" s="1805"/>
      <c r="CZ22" s="1805"/>
      <c r="DA22" s="1805"/>
      <c r="DB22" s="1805"/>
      <c r="DC22" s="1805"/>
      <c r="DD22" s="1805"/>
      <c r="DE22" s="1805"/>
      <c r="DF22" s="1805"/>
      <c r="DG22" s="1805"/>
      <c r="DH22" s="1805"/>
      <c r="DI22" s="1805"/>
      <c r="DJ22" s="1805"/>
      <c r="DK22" s="1805"/>
      <c r="DL22" s="1805"/>
      <c r="DM22" s="1805"/>
      <c r="DN22" s="1805"/>
      <c r="DO22" s="1805"/>
      <c r="DP22" s="1805"/>
      <c r="DQ22" s="1805"/>
      <c r="DR22" s="1805"/>
      <c r="DS22" s="1805"/>
      <c r="DT22" s="1805"/>
      <c r="DU22" s="1805"/>
      <c r="DV22" s="1805"/>
      <c r="DW22" s="1805"/>
      <c r="DX22" s="1805"/>
      <c r="DY22" s="1805"/>
      <c r="DZ22" s="1805"/>
      <c r="EA22" s="1805"/>
      <c r="EB22" s="1805"/>
      <c r="EC22" s="1805"/>
      <c r="ED22" s="1805"/>
      <c r="EE22" s="1805"/>
      <c r="EF22" s="1805"/>
      <c r="EG22" s="1805"/>
      <c r="EH22" s="1805"/>
      <c r="EI22" s="1805"/>
      <c r="EJ22" s="1805"/>
      <c r="EK22" s="1805"/>
      <c r="EL22" s="1805"/>
      <c r="EM22" s="1805"/>
      <c r="EN22" s="1805"/>
      <c r="EO22" s="1805">
        <v>0</v>
      </c>
      <c r="EP22" s="1805">
        <v>0</v>
      </c>
      <c r="EQ22" s="1805">
        <v>6332.6204064954036</v>
      </c>
      <c r="ER22" s="1805">
        <v>7620.2097315399997</v>
      </c>
      <c r="ES22" s="1805">
        <v>9113.0502956500004</v>
      </c>
      <c r="ET22" s="1805">
        <v>9291.4742401800013</v>
      </c>
      <c r="EU22" s="1805">
        <v>8231.6698758959483</v>
      </c>
      <c r="EV22" s="1805">
        <v>3875.5443384299997</v>
      </c>
      <c r="EW22" s="1805">
        <v>4410.3120348099992</v>
      </c>
      <c r="EX22" s="1805">
        <v>5787.1856287299997</v>
      </c>
      <c r="EY22" s="1805">
        <v>5549.4370370424904</v>
      </c>
      <c r="EZ22" s="1805">
        <v>6666.0582460300002</v>
      </c>
      <c r="FA22" s="1805">
        <v>5497.4653244399997</v>
      </c>
      <c r="FB22" s="1806"/>
      <c r="FC22" s="1806"/>
      <c r="FD22" s="1806"/>
      <c r="FE22" s="1806"/>
      <c r="FF22" s="1806"/>
      <c r="FG22" s="1806"/>
      <c r="FH22" s="1806"/>
      <c r="FI22" s="1806"/>
      <c r="FJ22" s="1806"/>
      <c r="FK22" s="1806"/>
      <c r="FL22" s="1806"/>
      <c r="FM22" s="1806"/>
      <c r="FN22" s="1806"/>
      <c r="FO22" s="1806"/>
      <c r="FP22" s="1806"/>
      <c r="FQ22" s="1806"/>
      <c r="FR22" s="1806"/>
      <c r="FS22" s="1806"/>
      <c r="FT22" s="1806"/>
      <c r="FU22" s="1806"/>
      <c r="FV22" s="1806"/>
      <c r="FW22" s="1806"/>
      <c r="FX22" s="1806"/>
      <c r="FY22" s="1806"/>
      <c r="FZ22" s="1791"/>
      <c r="GA22" s="1791"/>
      <c r="GB22" s="1791"/>
      <c r="GC22" s="1791"/>
      <c r="GD22" s="1791"/>
      <c r="GE22" s="1791"/>
      <c r="GF22" s="1791"/>
      <c r="GG22" s="1791"/>
      <c r="GH22" s="1791"/>
      <c r="GI22" s="1791"/>
      <c r="GJ22" s="1791"/>
      <c r="GK22" s="1791"/>
      <c r="GL22" s="1791"/>
      <c r="GM22" s="1791"/>
      <c r="GN22" s="1791"/>
      <c r="GO22" s="1791"/>
      <c r="GP22" s="1791"/>
      <c r="GQ22" s="1791"/>
      <c r="GR22" s="1791"/>
      <c r="GS22" s="1791"/>
      <c r="GT22" s="1791"/>
      <c r="GU22" s="1791"/>
      <c r="GV22" s="1791"/>
      <c r="GW22" s="1791"/>
      <c r="GX22" s="1791"/>
      <c r="GY22" s="1791"/>
      <c r="GZ22" s="1791"/>
      <c r="HA22" s="1791"/>
      <c r="HB22" s="1791"/>
      <c r="HC22" s="1791"/>
      <c r="HD22" s="1791"/>
      <c r="HE22" s="1791"/>
      <c r="HF22" s="1791"/>
      <c r="HG22" s="1791"/>
      <c r="HH22" s="1791"/>
      <c r="HI22" s="1791"/>
      <c r="HJ22" s="1791"/>
      <c r="HK22" s="1791"/>
      <c r="HL22" s="1791"/>
      <c r="HM22" s="1791"/>
      <c r="HN22" s="1791"/>
      <c r="HO22" s="1791"/>
      <c r="HP22" s="1791"/>
      <c r="HQ22" s="1791"/>
      <c r="HR22" s="1791"/>
      <c r="HS22" s="1791"/>
      <c r="HT22" s="1791"/>
      <c r="HU22" s="1791"/>
      <c r="HV22" s="1791"/>
      <c r="HW22" s="1791"/>
      <c r="HX22" s="1791"/>
      <c r="HY22" s="1791"/>
      <c r="HZ22" s="1791"/>
      <c r="IA22" s="1791"/>
      <c r="IB22" s="1791"/>
      <c r="IC22" s="1791"/>
      <c r="ID22" s="1807"/>
      <c r="IE22" s="1807"/>
      <c r="IF22" s="1807"/>
      <c r="IG22" s="1807"/>
      <c r="IH22" s="1807"/>
      <c r="II22" s="1807"/>
      <c r="IJ22" s="1807"/>
      <c r="IK22" s="1807"/>
      <c r="IL22" s="1807"/>
      <c r="IM22" s="1807"/>
      <c r="IN22" s="1807"/>
      <c r="IO22" s="1807"/>
      <c r="IP22" s="1807"/>
      <c r="IQ22" s="1807"/>
      <c r="IR22" s="1807"/>
      <c r="IS22" s="1807"/>
      <c r="IT22" s="1807"/>
      <c r="IU22" s="1807"/>
      <c r="IV22" s="1807"/>
      <c r="IW22" s="1807"/>
      <c r="IX22" s="1807"/>
      <c r="IY22" s="1807"/>
      <c r="IZ22" s="1807"/>
      <c r="JA22" s="1807"/>
      <c r="JB22" s="1807"/>
      <c r="JC22" s="1807"/>
      <c r="JD22" s="1807"/>
      <c r="JE22" s="1807"/>
      <c r="JF22" s="1807"/>
      <c r="JG22" s="1807"/>
      <c r="JH22" s="1807"/>
      <c r="JI22" s="1807"/>
    </row>
    <row r="23" spans="1:269" s="1783" customFormat="1" ht="15">
      <c r="A23" s="1801"/>
      <c r="B23" s="1828" t="s">
        <v>1738</v>
      </c>
      <c r="C23" s="1803">
        <v>0</v>
      </c>
      <c r="D23" s="1803">
        <v>104590.22470000001</v>
      </c>
      <c r="E23" s="1803">
        <v>183206.86920999998</v>
      </c>
      <c r="F23" s="1803">
        <v>167864.12076000002</v>
      </c>
      <c r="G23" s="1803">
        <v>119463.09628999999</v>
      </c>
      <c r="H23" s="1803">
        <v>129994.66089</v>
      </c>
      <c r="I23" s="1803">
        <v>152404.32431</v>
      </c>
      <c r="J23" s="1803">
        <v>119457.72760999999</v>
      </c>
      <c r="K23" s="1803">
        <v>121245.34246000001</v>
      </c>
      <c r="L23" s="1804">
        <v>149182.51204999999</v>
      </c>
      <c r="M23" s="1803">
        <v>106277.42976</v>
      </c>
      <c r="N23" s="1804">
        <v>95901.434009999997</v>
      </c>
      <c r="O23" s="1803">
        <v>153142.38639999999</v>
      </c>
      <c r="P23" s="1804">
        <v>89328.702479999993</v>
      </c>
      <c r="Q23" s="1803">
        <v>65284.893530000001</v>
      </c>
      <c r="R23" s="1804">
        <v>44274.741600000001</v>
      </c>
      <c r="S23" s="1803">
        <v>88679.370360000001</v>
      </c>
      <c r="T23" s="1804">
        <v>74225.287930000006</v>
      </c>
      <c r="U23" s="1803">
        <v>79786.072440000004</v>
      </c>
      <c r="V23" s="1804">
        <v>44367.627540000001</v>
      </c>
      <c r="W23" s="1803">
        <v>68604.721890000001</v>
      </c>
      <c r="X23" s="1804">
        <v>87842.712820000001</v>
      </c>
      <c r="Y23" s="1803">
        <v>24664.95664</v>
      </c>
      <c r="Z23" s="1804">
        <v>22479.516360000001</v>
      </c>
      <c r="AA23" s="1803">
        <v>24624.203500000003</v>
      </c>
      <c r="AB23" s="1804">
        <v>24067.845089999999</v>
      </c>
      <c r="AC23" s="1803">
        <v>25466.797780000001</v>
      </c>
      <c r="AD23" s="1804">
        <v>26142.977629999998</v>
      </c>
      <c r="AE23" s="1803">
        <v>30234.58193</v>
      </c>
      <c r="AF23" s="1804">
        <v>52500.597999999998</v>
      </c>
      <c r="AG23" s="1803">
        <v>46637.514999999999</v>
      </c>
      <c r="AH23" s="1804">
        <v>35462.055099999998</v>
      </c>
      <c r="AI23" s="1803">
        <v>36033.493409999995</v>
      </c>
      <c r="AJ23" s="1804">
        <v>38904.428849999997</v>
      </c>
      <c r="AK23" s="1803">
        <v>33746.966159999996</v>
      </c>
      <c r="AL23" s="1804">
        <v>34623.303059999998</v>
      </c>
      <c r="AM23" s="1803">
        <v>34581.533309999999</v>
      </c>
      <c r="AN23" s="1804">
        <v>33583.425159999999</v>
      </c>
      <c r="AO23" s="1803">
        <v>31568.185740000001</v>
      </c>
      <c r="AP23" s="1804">
        <v>28622.79175</v>
      </c>
      <c r="AQ23" s="1803">
        <v>26357.416000000001</v>
      </c>
      <c r="AR23" s="1804">
        <v>20392.048499999997</v>
      </c>
      <c r="AS23" s="1803">
        <v>16942.121449999999</v>
      </c>
      <c r="AT23" s="1804">
        <v>18506.624949999998</v>
      </c>
      <c r="AU23" s="1803">
        <v>19505.731899999999</v>
      </c>
      <c r="AV23" s="1804">
        <v>25606.20565</v>
      </c>
      <c r="AW23" s="1803">
        <v>50900.777472222224</v>
      </c>
      <c r="AX23" s="1804">
        <v>46937.00088</v>
      </c>
      <c r="AY23" s="1803">
        <v>43740.091280000001</v>
      </c>
      <c r="AZ23" s="1804">
        <v>43051.411780000002</v>
      </c>
      <c r="BA23" s="1803">
        <v>46153.050230000001</v>
      </c>
      <c r="BB23" s="1803">
        <v>42165.410880000003</v>
      </c>
      <c r="BC23" s="1803">
        <v>53063.72438</v>
      </c>
      <c r="BD23" s="1804">
        <v>55259.641630000006</v>
      </c>
      <c r="BE23" s="1803">
        <v>86901.100869999995</v>
      </c>
      <c r="BF23" s="1804">
        <v>76234.014870000014</v>
      </c>
      <c r="BG23" s="1803">
        <v>75103.980630000005</v>
      </c>
      <c r="BH23" s="1804">
        <v>73714.79552</v>
      </c>
      <c r="BI23" s="1803">
        <v>78059.417100000006</v>
      </c>
      <c r="BJ23" s="1804">
        <v>88330.967379999987</v>
      </c>
      <c r="BK23" s="1803">
        <v>55196.225850000003</v>
      </c>
      <c r="BL23" s="1804">
        <v>43095.620150000002</v>
      </c>
      <c r="BM23" s="1803">
        <v>34748.452969999998</v>
      </c>
      <c r="BN23" s="1804">
        <v>94605.251680000001</v>
      </c>
      <c r="BO23" s="1803">
        <v>107329.61225000001</v>
      </c>
      <c r="BP23" s="1803">
        <v>101237.75704</v>
      </c>
      <c r="BQ23" s="1804">
        <v>114693.11413</v>
      </c>
      <c r="BR23" s="1803">
        <v>95572.355989999982</v>
      </c>
      <c r="BS23" s="1803">
        <v>107369.42707999999</v>
      </c>
      <c r="BT23" s="1803">
        <v>89210.617570000002</v>
      </c>
      <c r="BU23" s="1804">
        <v>33130.770499999999</v>
      </c>
      <c r="BV23" s="1803">
        <v>32391.87645</v>
      </c>
      <c r="BW23" s="1804">
        <v>44627.628499999999</v>
      </c>
      <c r="BX23" s="1803">
        <v>52159.468139999997</v>
      </c>
      <c r="BY23" s="1804">
        <v>48714.589439999996</v>
      </c>
      <c r="BZ23" s="1803">
        <v>41266.996719999996</v>
      </c>
      <c r="CA23" s="1804">
        <v>42186.270090000005</v>
      </c>
      <c r="CB23" s="1803">
        <v>44486.021120000005</v>
      </c>
      <c r="CC23" s="1804">
        <v>47925.515619999998</v>
      </c>
      <c r="CD23" s="1803">
        <v>55856.822829999997</v>
      </c>
      <c r="CE23" s="1803">
        <v>48863.883090000003</v>
      </c>
      <c r="CF23" s="1805">
        <v>44523.631349999996</v>
      </c>
      <c r="CG23" s="1805">
        <v>50.556058359999994</v>
      </c>
      <c r="CH23" s="1805">
        <v>59.198115090000009</v>
      </c>
      <c r="CI23" s="1805">
        <v>54.471791249999995</v>
      </c>
      <c r="CJ23" s="1805">
        <v>68.598954859999992</v>
      </c>
      <c r="CK23" s="1805">
        <v>99.08245049999995</v>
      </c>
      <c r="CL23" s="1805">
        <v>118.50607501999995</v>
      </c>
      <c r="CM23" s="1805">
        <v>92.634296269999993</v>
      </c>
      <c r="CN23" s="1805">
        <v>78.211866999999998</v>
      </c>
      <c r="CO23" s="1805">
        <v>408.99059935999998</v>
      </c>
      <c r="CP23" s="1805">
        <v>516.34255710999992</v>
      </c>
      <c r="CQ23" s="1805">
        <v>630.68074128000001</v>
      </c>
      <c r="CR23" s="1805">
        <v>1479.3710000699919</v>
      </c>
      <c r="CS23" s="1805">
        <v>1731.8827092216909</v>
      </c>
      <c r="CT23" s="1805">
        <v>850.82804676366663</v>
      </c>
      <c r="CU23" s="1805">
        <v>1531.5300363781446</v>
      </c>
      <c r="CV23" s="1805">
        <v>1799.7455025506742</v>
      </c>
      <c r="CW23" s="1805">
        <v>1569.9478138300344</v>
      </c>
      <c r="CX23" s="1805">
        <v>4340.0266040253891</v>
      </c>
      <c r="CY23" s="1805">
        <v>5453.6699083768099</v>
      </c>
      <c r="CZ23" s="1805">
        <v>4788.212155913573</v>
      </c>
      <c r="DA23" s="1805">
        <v>4875.8068164807682</v>
      </c>
      <c r="DB23" s="1805">
        <v>5382.5447773821352</v>
      </c>
      <c r="DC23" s="1805">
        <v>6832.5694181116087</v>
      </c>
      <c r="DD23" s="1805">
        <v>6295.2663598240279</v>
      </c>
      <c r="DE23" s="1805">
        <v>5050.7127087200006</v>
      </c>
      <c r="DF23" s="1805">
        <v>5912.1716962082555</v>
      </c>
      <c r="DG23" s="1805">
        <v>3512.87378810783</v>
      </c>
      <c r="DH23" s="1805">
        <v>3162.75899630095</v>
      </c>
      <c r="DI23" s="1805">
        <v>2899.1758548508269</v>
      </c>
      <c r="DJ23" s="1805">
        <v>4020.69552715073</v>
      </c>
      <c r="DK23" s="1805">
        <v>4026.9637941963674</v>
      </c>
      <c r="DL23" s="1805">
        <v>4407.744887740525</v>
      </c>
      <c r="DM23" s="1805">
        <v>5330.5001012240036</v>
      </c>
      <c r="DN23" s="1805">
        <v>7656.8451490769176</v>
      </c>
      <c r="DO23" s="1805">
        <v>7417.5522157190408</v>
      </c>
      <c r="DP23" s="1805">
        <v>10226.234030365515</v>
      </c>
      <c r="DQ23" s="1805">
        <v>9363.5057396826887</v>
      </c>
      <c r="DR23" s="1805">
        <v>7892.4363996389138</v>
      </c>
      <c r="DS23" s="1805">
        <v>8707.2486439871082</v>
      </c>
      <c r="DT23" s="1805">
        <v>6673.6561364047102</v>
      </c>
      <c r="DU23" s="1805">
        <v>6731.3742082544786</v>
      </c>
      <c r="DV23" s="1805">
        <v>7866.7481213329202</v>
      </c>
      <c r="DW23" s="1805">
        <v>41821.325384291573</v>
      </c>
      <c r="DX23" s="1805">
        <v>11040.190335451874</v>
      </c>
      <c r="DY23" s="1805">
        <v>6188.7252799518101</v>
      </c>
      <c r="DZ23" s="1805">
        <v>9702.2015908406502</v>
      </c>
      <c r="EA23" s="1805">
        <v>50511.727321807855</v>
      </c>
      <c r="EB23" s="1805">
        <v>432610.16607060999</v>
      </c>
      <c r="EC23" s="1805">
        <v>380435.81182470074</v>
      </c>
      <c r="ED23" s="1805">
        <v>381525.5020445452</v>
      </c>
      <c r="EE23" s="1805">
        <v>114502.60646856923</v>
      </c>
      <c r="EF23" s="1805">
        <v>147053.30424019005</v>
      </c>
      <c r="EG23" s="1805">
        <v>133475.36745628392</v>
      </c>
      <c r="EH23" s="1805">
        <v>201484.87229241463</v>
      </c>
      <c r="EI23" s="1805">
        <v>169629.57742501644</v>
      </c>
      <c r="EJ23" s="1805">
        <v>340577.77424265572</v>
      </c>
      <c r="EK23" s="1805">
        <v>515567.01454991393</v>
      </c>
      <c r="EL23" s="1805">
        <v>242.85465166583333</v>
      </c>
      <c r="EM23" s="1805">
        <v>349.96879082800092</v>
      </c>
      <c r="EN23" s="1805">
        <v>589.26051776146255</v>
      </c>
      <c r="EO23" s="1805">
        <v>438.61097872266089</v>
      </c>
      <c r="EP23" s="1805">
        <v>532.93672419517111</v>
      </c>
      <c r="EQ23" s="1805">
        <v>7025.2039156747769</v>
      </c>
      <c r="ER23" s="1805">
        <v>4892.3497838835947</v>
      </c>
      <c r="ES23" s="1805">
        <v>10412.912800501421</v>
      </c>
      <c r="ET23" s="1805">
        <v>8453.8873695162201</v>
      </c>
      <c r="EU23" s="1805">
        <v>8148.760933023329</v>
      </c>
      <c r="EV23" s="1805">
        <v>7556.4771039253446</v>
      </c>
      <c r="EW23" s="1805">
        <v>7764.4420680027215</v>
      </c>
      <c r="EX23" s="1805">
        <v>10994.179027372542</v>
      </c>
      <c r="EY23" s="1805">
        <v>11972.251521273707</v>
      </c>
      <c r="EZ23" s="1805">
        <v>14087.610150254686</v>
      </c>
      <c r="FA23" s="1805">
        <v>12308.817181679398</v>
      </c>
      <c r="FB23" s="1799"/>
      <c r="FC23" s="1799"/>
      <c r="FD23" s="1799"/>
      <c r="FE23" s="1799"/>
      <c r="FF23" s="1799"/>
      <c r="FG23" s="1799"/>
      <c r="FH23" s="1799"/>
      <c r="FI23" s="1799"/>
      <c r="FJ23" s="1799"/>
      <c r="FK23" s="1799"/>
      <c r="FL23" s="1799"/>
      <c r="FM23" s="1799"/>
      <c r="FN23" s="1799"/>
      <c r="FO23" s="1799"/>
      <c r="FP23" s="1799"/>
      <c r="FQ23" s="1799"/>
      <c r="FR23" s="1799"/>
      <c r="FS23" s="1799"/>
      <c r="FT23" s="1799"/>
      <c r="FU23" s="1799"/>
      <c r="FV23" s="1799"/>
      <c r="FW23" s="1799"/>
      <c r="FX23" s="1799"/>
      <c r="FY23" s="1799"/>
      <c r="FZ23" s="1792"/>
      <c r="GA23" s="1792"/>
      <c r="GB23" s="1792"/>
      <c r="GC23" s="1792"/>
      <c r="GD23" s="1792"/>
      <c r="GE23" s="1792"/>
      <c r="GF23" s="1792"/>
      <c r="GG23" s="1792"/>
      <c r="GH23" s="1792"/>
      <c r="GI23" s="1792"/>
      <c r="GJ23" s="1792"/>
      <c r="GK23" s="1792"/>
      <c r="GL23" s="1792"/>
      <c r="GM23" s="1792"/>
      <c r="GN23" s="1792"/>
      <c r="GO23" s="1792"/>
      <c r="GP23" s="1792"/>
      <c r="GQ23" s="1792"/>
      <c r="GR23" s="1792"/>
      <c r="GS23" s="1792"/>
      <c r="GT23" s="1792"/>
      <c r="GU23" s="1792"/>
      <c r="GV23" s="1792"/>
      <c r="GW23" s="1792"/>
      <c r="GX23" s="1792"/>
      <c r="GY23" s="1792"/>
      <c r="GZ23" s="1792"/>
      <c r="HA23" s="1792"/>
      <c r="HB23" s="1792"/>
      <c r="HC23" s="1792"/>
      <c r="HD23" s="1792"/>
      <c r="HE23" s="1792"/>
      <c r="HF23" s="1792"/>
      <c r="HG23" s="1792"/>
      <c r="HH23" s="1792"/>
      <c r="HI23" s="1792"/>
      <c r="HJ23" s="1792"/>
      <c r="HK23" s="1792"/>
      <c r="HL23" s="1792"/>
      <c r="HM23" s="1792"/>
      <c r="HN23" s="1792"/>
      <c r="HO23" s="1792"/>
      <c r="HP23" s="1792"/>
      <c r="HQ23" s="1792"/>
      <c r="HR23" s="1792"/>
      <c r="HS23" s="1792"/>
      <c r="HT23" s="1792"/>
      <c r="HU23" s="1792"/>
      <c r="HV23" s="1792"/>
      <c r="HW23" s="1792"/>
      <c r="HX23" s="1792"/>
      <c r="HY23" s="1792"/>
      <c r="HZ23" s="1792"/>
      <c r="IA23" s="1792"/>
      <c r="IB23" s="1792"/>
      <c r="IC23" s="1792"/>
      <c r="ID23" s="1793"/>
      <c r="IE23" s="1793"/>
      <c r="IF23" s="1793"/>
      <c r="IG23" s="1793"/>
      <c r="IH23" s="1793"/>
      <c r="II23" s="1793"/>
      <c r="IJ23" s="1793"/>
      <c r="IK23" s="1793"/>
      <c r="IL23" s="1793"/>
      <c r="IM23" s="1793"/>
      <c r="IN23" s="1793"/>
      <c r="IO23" s="1793"/>
      <c r="IP23" s="1793"/>
      <c r="IQ23" s="1793"/>
      <c r="IR23" s="1793"/>
      <c r="IS23" s="1793"/>
      <c r="IT23" s="1793"/>
      <c r="IU23" s="1793"/>
      <c r="IV23" s="1793"/>
      <c r="IW23" s="1793"/>
      <c r="IX23" s="1793"/>
      <c r="IY23" s="1793"/>
      <c r="IZ23" s="1793"/>
      <c r="JA23" s="1793"/>
      <c r="JB23" s="1793"/>
      <c r="JC23" s="1793"/>
      <c r="JD23" s="1793"/>
      <c r="JE23" s="1793"/>
      <c r="JF23" s="1793"/>
      <c r="JG23" s="1793"/>
      <c r="JH23" s="1793"/>
      <c r="JI23" s="1793"/>
    </row>
    <row r="24" spans="1:269" s="1783" customFormat="1" ht="15">
      <c r="A24" s="1801"/>
      <c r="B24" s="1827" t="s">
        <v>1831</v>
      </c>
      <c r="C24" s="1803"/>
      <c r="D24" s="1803"/>
      <c r="E24" s="1803"/>
      <c r="F24" s="1803"/>
      <c r="G24" s="1803"/>
      <c r="H24" s="1803"/>
      <c r="I24" s="1803"/>
      <c r="J24" s="1803"/>
      <c r="K24" s="1803"/>
      <c r="L24" s="1804"/>
      <c r="M24" s="1803"/>
      <c r="N24" s="1804"/>
      <c r="O24" s="1803"/>
      <c r="P24" s="1804"/>
      <c r="Q24" s="1803"/>
      <c r="R24" s="1804"/>
      <c r="S24" s="1803"/>
      <c r="T24" s="1804"/>
      <c r="U24" s="1803"/>
      <c r="V24" s="1804"/>
      <c r="W24" s="1803"/>
      <c r="X24" s="1804"/>
      <c r="Y24" s="1803"/>
      <c r="Z24" s="1804"/>
      <c r="AA24" s="1803"/>
      <c r="AB24" s="1804"/>
      <c r="AC24" s="1803"/>
      <c r="AD24" s="1804"/>
      <c r="AE24" s="1803"/>
      <c r="AF24" s="1804"/>
      <c r="AG24" s="1803"/>
      <c r="AH24" s="1804"/>
      <c r="AI24" s="1803"/>
      <c r="AJ24" s="1804"/>
      <c r="AK24" s="1803"/>
      <c r="AL24" s="1804"/>
      <c r="AM24" s="1803"/>
      <c r="AN24" s="1804"/>
      <c r="AO24" s="1803"/>
      <c r="AP24" s="1804"/>
      <c r="AQ24" s="1803"/>
      <c r="AR24" s="1804"/>
      <c r="AS24" s="1803"/>
      <c r="AT24" s="1804"/>
      <c r="AU24" s="1803"/>
      <c r="AV24" s="1804"/>
      <c r="AW24" s="1803"/>
      <c r="AX24" s="1804"/>
      <c r="AY24" s="1803"/>
      <c r="AZ24" s="1804"/>
      <c r="BA24" s="1803"/>
      <c r="BB24" s="1803"/>
      <c r="BC24" s="1803"/>
      <c r="BD24" s="1804"/>
      <c r="BE24" s="1803"/>
      <c r="BF24" s="1804"/>
      <c r="BG24" s="1803"/>
      <c r="BH24" s="1804"/>
      <c r="BI24" s="1803"/>
      <c r="BJ24" s="1804"/>
      <c r="BK24" s="1803"/>
      <c r="BL24" s="1804"/>
      <c r="BM24" s="1803"/>
      <c r="BN24" s="1804"/>
      <c r="BO24" s="1803"/>
      <c r="BP24" s="1803"/>
      <c r="BQ24" s="1804"/>
      <c r="BR24" s="1803"/>
      <c r="BS24" s="1803"/>
      <c r="BT24" s="1803"/>
      <c r="BU24" s="1804"/>
      <c r="BV24" s="1803"/>
      <c r="BW24" s="1804"/>
      <c r="BX24" s="1803"/>
      <c r="BY24" s="1804"/>
      <c r="BZ24" s="1803"/>
      <c r="CA24" s="1804"/>
      <c r="CB24" s="1803"/>
      <c r="CC24" s="1804"/>
      <c r="CD24" s="1803"/>
      <c r="CE24" s="1803"/>
      <c r="CF24" s="1805"/>
      <c r="CG24" s="1805"/>
      <c r="CH24" s="1805"/>
      <c r="CI24" s="1805"/>
      <c r="CJ24" s="1805"/>
      <c r="CK24" s="1805"/>
      <c r="CL24" s="1805"/>
      <c r="CM24" s="1805"/>
      <c r="CN24" s="1805"/>
      <c r="CO24" s="1805"/>
      <c r="CP24" s="1805"/>
      <c r="CQ24" s="1805"/>
      <c r="CR24" s="1805"/>
      <c r="CS24" s="1805"/>
      <c r="CT24" s="1805"/>
      <c r="CU24" s="1805"/>
      <c r="CV24" s="1805"/>
      <c r="CW24" s="1805"/>
      <c r="CX24" s="1805"/>
      <c r="CY24" s="1805"/>
      <c r="CZ24" s="1805"/>
      <c r="DA24" s="1805"/>
      <c r="DB24" s="1805"/>
      <c r="DC24" s="1805"/>
      <c r="DD24" s="1805"/>
      <c r="DE24" s="1805"/>
      <c r="DF24" s="1805"/>
      <c r="DG24" s="1805"/>
      <c r="DH24" s="1805"/>
      <c r="DI24" s="1805"/>
      <c r="DJ24" s="1805"/>
      <c r="DK24" s="1805"/>
      <c r="DL24" s="1805"/>
      <c r="DM24" s="1805"/>
      <c r="DN24" s="1805"/>
      <c r="DO24" s="1805"/>
      <c r="DP24" s="1805"/>
      <c r="DQ24" s="1805"/>
      <c r="DR24" s="1805"/>
      <c r="DS24" s="1805"/>
      <c r="DT24" s="1805"/>
      <c r="DU24" s="1805"/>
      <c r="DV24" s="1805"/>
      <c r="DW24" s="1805"/>
      <c r="DX24" s="1805"/>
      <c r="DY24" s="1805"/>
      <c r="DZ24" s="1805"/>
      <c r="EA24" s="1805"/>
      <c r="EB24" s="1805"/>
      <c r="EC24" s="1805"/>
      <c r="ED24" s="1805"/>
      <c r="EE24" s="1805"/>
      <c r="EF24" s="1805"/>
      <c r="EG24" s="1805"/>
      <c r="EH24" s="1805"/>
      <c r="EI24" s="1805"/>
      <c r="EJ24" s="1805"/>
      <c r="EK24" s="1805"/>
      <c r="EL24" s="1805"/>
      <c r="EM24" s="1805"/>
      <c r="EN24" s="1805"/>
      <c r="EO24" s="1805">
        <v>0</v>
      </c>
      <c r="EP24" s="1805">
        <v>0</v>
      </c>
      <c r="EQ24" s="1805">
        <v>6158.4124840240474</v>
      </c>
      <c r="ER24" s="1805">
        <v>4204.088489815189</v>
      </c>
      <c r="ES24" s="1805">
        <v>9591.4287959630128</v>
      </c>
      <c r="ET24" s="1805">
        <v>7777.4814062809319</v>
      </c>
      <c r="EU24" s="1805">
        <v>7621.8151133858164</v>
      </c>
      <c r="EV24" s="1805">
        <v>6689.6259874049138</v>
      </c>
      <c r="EW24" s="1805">
        <v>6183.9272591903646</v>
      </c>
      <c r="EX24" s="1805">
        <v>9392.2490167636643</v>
      </c>
      <c r="EY24" s="1805">
        <v>10536.886296939727</v>
      </c>
      <c r="EZ24" s="1805">
        <v>12630.292726584761</v>
      </c>
      <c r="FA24" s="1805">
        <v>10600.005581664329</v>
      </c>
      <c r="FB24" s="1799"/>
      <c r="FC24" s="1799"/>
      <c r="FD24" s="1799"/>
      <c r="FE24" s="1799"/>
      <c r="FF24" s="1799"/>
      <c r="FG24" s="1799"/>
      <c r="FH24" s="1799"/>
      <c r="FI24" s="1799"/>
      <c r="FJ24" s="1799"/>
      <c r="FK24" s="1799"/>
      <c r="FL24" s="1799"/>
      <c r="FM24" s="1799"/>
      <c r="FN24" s="1799"/>
      <c r="FO24" s="1799"/>
      <c r="FP24" s="1799"/>
      <c r="FQ24" s="1799"/>
      <c r="FR24" s="1799"/>
      <c r="FS24" s="1799"/>
      <c r="FT24" s="1799"/>
      <c r="FU24" s="1799"/>
      <c r="FV24" s="1799"/>
      <c r="FW24" s="1799"/>
      <c r="FX24" s="1799"/>
      <c r="FY24" s="1799"/>
      <c r="FZ24" s="1792"/>
      <c r="GA24" s="1792"/>
      <c r="GB24" s="1792"/>
      <c r="GC24" s="1792"/>
      <c r="GD24" s="1792"/>
      <c r="GE24" s="1792"/>
      <c r="GF24" s="1792"/>
      <c r="GG24" s="1792"/>
      <c r="GH24" s="1792"/>
      <c r="GI24" s="1792"/>
      <c r="GJ24" s="1792"/>
      <c r="GK24" s="1792"/>
      <c r="GL24" s="1792"/>
      <c r="GM24" s="1792"/>
      <c r="GN24" s="1792"/>
      <c r="GO24" s="1792"/>
      <c r="GP24" s="1792"/>
      <c r="GQ24" s="1792"/>
      <c r="GR24" s="1792"/>
      <c r="GS24" s="1792"/>
      <c r="GT24" s="1792"/>
      <c r="GU24" s="1792"/>
      <c r="GV24" s="1792"/>
      <c r="GW24" s="1792"/>
      <c r="GX24" s="1792"/>
      <c r="GY24" s="1792"/>
      <c r="GZ24" s="1792"/>
      <c r="HA24" s="1792"/>
      <c r="HB24" s="1792"/>
      <c r="HC24" s="1792"/>
      <c r="HD24" s="1792"/>
      <c r="HE24" s="1792"/>
      <c r="HF24" s="1792"/>
      <c r="HG24" s="1792"/>
      <c r="HH24" s="1792"/>
      <c r="HI24" s="1792"/>
      <c r="HJ24" s="1792"/>
      <c r="HK24" s="1792"/>
      <c r="HL24" s="1792"/>
      <c r="HM24" s="1792"/>
      <c r="HN24" s="1792"/>
      <c r="HO24" s="1792"/>
      <c r="HP24" s="1792"/>
      <c r="HQ24" s="1792"/>
      <c r="HR24" s="1792"/>
      <c r="HS24" s="1792"/>
      <c r="HT24" s="1792"/>
      <c r="HU24" s="1792"/>
      <c r="HV24" s="1792"/>
      <c r="HW24" s="1792"/>
      <c r="HX24" s="1792"/>
      <c r="HY24" s="1792"/>
      <c r="HZ24" s="1792"/>
      <c r="IA24" s="1792"/>
      <c r="IB24" s="1792"/>
      <c r="IC24" s="1792"/>
      <c r="ID24" s="1793"/>
      <c r="IE24" s="1793"/>
      <c r="IF24" s="1793"/>
      <c r="IG24" s="1793"/>
      <c r="IH24" s="1793"/>
      <c r="II24" s="1793"/>
      <c r="IJ24" s="1793"/>
      <c r="IK24" s="1793"/>
      <c r="IL24" s="1793"/>
      <c r="IM24" s="1793"/>
      <c r="IN24" s="1793"/>
      <c r="IO24" s="1793"/>
      <c r="IP24" s="1793"/>
      <c r="IQ24" s="1793"/>
      <c r="IR24" s="1793"/>
      <c r="IS24" s="1793"/>
      <c r="IT24" s="1793"/>
      <c r="IU24" s="1793"/>
      <c r="IV24" s="1793"/>
      <c r="IW24" s="1793"/>
      <c r="IX24" s="1793"/>
      <c r="IY24" s="1793"/>
      <c r="IZ24" s="1793"/>
      <c r="JA24" s="1793"/>
      <c r="JB24" s="1793"/>
      <c r="JC24" s="1793"/>
      <c r="JD24" s="1793"/>
      <c r="JE24" s="1793"/>
      <c r="JF24" s="1793"/>
      <c r="JG24" s="1793"/>
      <c r="JH24" s="1793"/>
      <c r="JI24" s="1793"/>
    </row>
    <row r="25" spans="1:269" s="1783" customFormat="1" ht="15">
      <c r="A25" s="1784"/>
      <c r="B25" s="1825" t="s">
        <v>1744</v>
      </c>
      <c r="C25" s="1803">
        <v>729847.31261000002</v>
      </c>
      <c r="D25" s="1803">
        <v>1706793.9863700001</v>
      </c>
      <c r="E25" s="1803">
        <v>2802460.9671766995</v>
      </c>
      <c r="F25" s="1803">
        <v>3615879.6714567002</v>
      </c>
      <c r="G25" s="1803">
        <v>3613487.7811566377</v>
      </c>
      <c r="H25" s="1803">
        <v>3631114.8750162115</v>
      </c>
      <c r="I25" s="1803">
        <v>3677355.8525976581</v>
      </c>
      <c r="J25" s="1803">
        <v>3630970.8306366997</v>
      </c>
      <c r="K25" s="1803">
        <v>3661642.9986267006</v>
      </c>
      <c r="L25" s="1804">
        <v>3732746.9946467001</v>
      </c>
      <c r="M25" s="1803">
        <v>3736873.9720467003</v>
      </c>
      <c r="N25" s="1804">
        <v>3757355.9128067</v>
      </c>
      <c r="O25" s="1803">
        <v>3779859.3187367008</v>
      </c>
      <c r="P25" s="1804">
        <v>3787908.4094099994</v>
      </c>
      <c r="Q25" s="1803">
        <v>3762072.4528199998</v>
      </c>
      <c r="R25" s="1804">
        <v>3714164.9027400003</v>
      </c>
      <c r="S25" s="1803">
        <v>3631252.8839599383</v>
      </c>
      <c r="T25" s="1804">
        <v>3691317.2715495117</v>
      </c>
      <c r="U25" s="1803">
        <v>3693383.2482209583</v>
      </c>
      <c r="V25" s="1804">
        <v>3676885.021399999</v>
      </c>
      <c r="W25" s="1803">
        <v>3673925.2885700003</v>
      </c>
      <c r="X25" s="1804">
        <v>3678894.1411199998</v>
      </c>
      <c r="Y25" s="1803">
        <v>3785274.4310500002</v>
      </c>
      <c r="Z25" s="1804">
        <v>3802044.3672500001</v>
      </c>
      <c r="AA25" s="1803">
        <v>3828793.5027200002</v>
      </c>
      <c r="AB25" s="1804">
        <v>3865421.8915400007</v>
      </c>
      <c r="AC25" s="1803">
        <v>3894711.2837700001</v>
      </c>
      <c r="AD25" s="1804">
        <v>3867815.4758899999</v>
      </c>
      <c r="AE25" s="1803">
        <v>3720907.3070000005</v>
      </c>
      <c r="AF25" s="1804">
        <v>3735790.0331199998</v>
      </c>
      <c r="AG25" s="1803">
        <v>3847876.6868000007</v>
      </c>
      <c r="AH25" s="1804">
        <v>3870517.2113199998</v>
      </c>
      <c r="AI25" s="1803">
        <v>3843513.76749</v>
      </c>
      <c r="AJ25" s="1804">
        <v>3766127.9638949591</v>
      </c>
      <c r="AK25" s="1803">
        <v>3793054.3238499998</v>
      </c>
      <c r="AL25" s="1804">
        <v>3807038.9012228004</v>
      </c>
      <c r="AM25" s="1803">
        <v>3902235.5588543951</v>
      </c>
      <c r="AN25" s="1804">
        <v>3926702.9799354034</v>
      </c>
      <c r="AO25" s="1803">
        <v>3969760.1174369692</v>
      </c>
      <c r="AP25" s="1804">
        <v>3955841.8187280395</v>
      </c>
      <c r="AQ25" s="1803">
        <v>3932090.5602883101</v>
      </c>
      <c r="AR25" s="1804">
        <v>3802746.8803825486</v>
      </c>
      <c r="AS25" s="1803">
        <v>3840704.2958852104</v>
      </c>
      <c r="AT25" s="1804">
        <v>3798256.3364245207</v>
      </c>
      <c r="AU25" s="1803">
        <v>3783691.1077158493</v>
      </c>
      <c r="AV25" s="1804">
        <v>3774926.9437894179</v>
      </c>
      <c r="AW25" s="1803">
        <v>3723606.6987234051</v>
      </c>
      <c r="AX25" s="1804">
        <v>3714815.7279350171</v>
      </c>
      <c r="AY25" s="1803">
        <v>3721593.0309154801</v>
      </c>
      <c r="AZ25" s="1804">
        <v>3763045.4453897257</v>
      </c>
      <c r="BA25" s="1803">
        <v>3839130.978473932</v>
      </c>
      <c r="BB25" s="1803">
        <v>3883454.3478008611</v>
      </c>
      <c r="BC25" s="1803">
        <v>3744943.0179824247</v>
      </c>
      <c r="BD25" s="1804">
        <v>3746623.0921381782</v>
      </c>
      <c r="BE25" s="1803">
        <v>3853686.5509285042</v>
      </c>
      <c r="BF25" s="1804">
        <v>3831280.4131253017</v>
      </c>
      <c r="BG25" s="1803">
        <v>3941697.2013319423</v>
      </c>
      <c r="BH25" s="1804">
        <v>4001026.2108834451</v>
      </c>
      <c r="BI25" s="1803">
        <v>3979537.8926659864</v>
      </c>
      <c r="BJ25" s="1804">
        <v>4078020.3476231033</v>
      </c>
      <c r="BK25" s="1803">
        <v>4183589.4298445205</v>
      </c>
      <c r="BL25" s="1804">
        <v>4247991.3525291951</v>
      </c>
      <c r="BM25" s="1803">
        <v>4308174.3286550762</v>
      </c>
      <c r="BN25" s="1804">
        <v>4419687.956382921</v>
      </c>
      <c r="BO25" s="1803">
        <v>4280293.5489074215</v>
      </c>
      <c r="BP25" s="1803">
        <v>4297473.9975727983</v>
      </c>
      <c r="BQ25" s="1804">
        <v>4385972.2601990961</v>
      </c>
      <c r="BR25" s="1803">
        <v>4441058.8963345233</v>
      </c>
      <c r="BS25" s="1803">
        <v>4484822.9785709735</v>
      </c>
      <c r="BT25" s="1803">
        <v>4706993.8602351099</v>
      </c>
      <c r="BU25" s="1804">
        <v>4488097.54012</v>
      </c>
      <c r="BV25" s="1803">
        <v>4594958.9992800001</v>
      </c>
      <c r="BW25" s="1804">
        <v>4794804.1557576042</v>
      </c>
      <c r="BX25" s="1803">
        <v>4907876.012802057</v>
      </c>
      <c r="BY25" s="1804">
        <v>4933207.6513863569</v>
      </c>
      <c r="BZ25" s="1803">
        <v>4990007.8918810207</v>
      </c>
      <c r="CA25" s="1804">
        <v>4871233.6951193567</v>
      </c>
      <c r="CB25" s="1803">
        <v>4982909.5208594464</v>
      </c>
      <c r="CC25" s="1804">
        <v>5021047.8602978764</v>
      </c>
      <c r="CD25" s="1803">
        <v>5195480.1204926502</v>
      </c>
      <c r="CE25" s="1803">
        <v>5875948.6023486191</v>
      </c>
      <c r="CF25" s="1805">
        <v>6994312.9123120774</v>
      </c>
      <c r="CG25" s="1805">
        <v>6708.9160801832941</v>
      </c>
      <c r="CH25" s="1805">
        <v>7270.1756664413642</v>
      </c>
      <c r="CI25" s="1805">
        <v>8106.8830836161342</v>
      </c>
      <c r="CJ25" s="1805">
        <v>10333.360232354673</v>
      </c>
      <c r="CK25" s="1805">
        <v>12762.1412583521</v>
      </c>
      <c r="CL25" s="1805">
        <v>13757.070350741438</v>
      </c>
      <c r="CM25" s="1805">
        <v>15845.520241030277</v>
      </c>
      <c r="CN25" s="1805">
        <v>17563.000142047076</v>
      </c>
      <c r="CO25" s="1805">
        <v>21104.647369484836</v>
      </c>
      <c r="CP25" s="1805">
        <v>22268.865650287826</v>
      </c>
      <c r="CQ25" s="1805">
        <v>24785.348543126474</v>
      </c>
      <c r="CR25" s="1805">
        <v>38826.26440875289</v>
      </c>
      <c r="CS25" s="1805">
        <v>45418.423785498955</v>
      </c>
      <c r="CT25" s="1805">
        <v>50913.123043562169</v>
      </c>
      <c r="CU25" s="1805">
        <v>54327.927139727348</v>
      </c>
      <c r="CV25" s="1805">
        <v>64552.803020430692</v>
      </c>
      <c r="CW25" s="1805">
        <v>69945.742183388429</v>
      </c>
      <c r="CX25" s="1805">
        <v>77882.879611832002</v>
      </c>
      <c r="CY25" s="1805">
        <v>92701.203311760313</v>
      </c>
      <c r="CZ25" s="1805">
        <v>101691.9439597435</v>
      </c>
      <c r="DA25" s="1805">
        <v>105024.37176789917</v>
      </c>
      <c r="DB25" s="1805">
        <v>121783.13534663887</v>
      </c>
      <c r="DC25" s="1805">
        <v>128730.05896024128</v>
      </c>
      <c r="DD25" s="1805">
        <v>146506.90313659326</v>
      </c>
      <c r="DE25" s="1805">
        <v>154937.27680161322</v>
      </c>
      <c r="DF25" s="1805">
        <v>168474.05554750495</v>
      </c>
      <c r="DG25" s="1805">
        <v>182623.31406630535</v>
      </c>
      <c r="DH25" s="1805">
        <v>203748.55121544286</v>
      </c>
      <c r="DI25" s="1805">
        <v>230239.36032794366</v>
      </c>
      <c r="DJ25" s="1805">
        <v>256676.80751151219</v>
      </c>
      <c r="DK25" s="1805">
        <v>272918.57510215853</v>
      </c>
      <c r="DL25" s="1805">
        <v>301223.95843886811</v>
      </c>
      <c r="DM25" s="1805">
        <v>346799.32756297808</v>
      </c>
      <c r="DN25" s="1805">
        <v>405426.00669695705</v>
      </c>
      <c r="DO25" s="1805">
        <v>555887.00880789757</v>
      </c>
      <c r="DP25" s="1805">
        <v>663141.85403523163</v>
      </c>
      <c r="DQ25" s="1805">
        <v>781454.55347755295</v>
      </c>
      <c r="DR25" s="1805">
        <v>947834.33415453718</v>
      </c>
      <c r="DS25" s="1805">
        <v>1100925.5426198163</v>
      </c>
      <c r="DT25" s="1805">
        <v>1156889.1869368562</v>
      </c>
      <c r="DU25" s="1805">
        <v>1284086.6717386413</v>
      </c>
      <c r="DV25" s="1805">
        <v>1413278.1535466795</v>
      </c>
      <c r="DW25" s="1805">
        <v>1709511.9352035008</v>
      </c>
      <c r="DX25" s="1805">
        <v>1929890.9679652264</v>
      </c>
      <c r="DY25" s="1805">
        <v>2190250.0607683519</v>
      </c>
      <c r="DZ25" s="1805">
        <v>2318659.911430174</v>
      </c>
      <c r="EA25" s="1805">
        <v>5152575.3247816814</v>
      </c>
      <c r="EB25" s="1805">
        <v>11107467.102108538</v>
      </c>
      <c r="EC25" s="1805">
        <v>9175330.8628114723</v>
      </c>
      <c r="ED25" s="1805">
        <v>8980206.2257573474</v>
      </c>
      <c r="EE25" s="1805">
        <v>10678588.605485592</v>
      </c>
      <c r="EF25" s="1805">
        <v>11414073.280065604</v>
      </c>
      <c r="EG25" s="1805">
        <v>11338369.327094348</v>
      </c>
      <c r="EH25" s="1805">
        <v>12027585.573223714</v>
      </c>
      <c r="EI25" s="1805">
        <v>18408567.48720441</v>
      </c>
      <c r="EJ25" s="1805">
        <v>27123633.730719995</v>
      </c>
      <c r="EK25" s="1805">
        <v>41870034.757079318</v>
      </c>
      <c r="EL25" s="1805">
        <v>25294.585106222268</v>
      </c>
      <c r="EM25" s="1805">
        <v>26396.330620909128</v>
      </c>
      <c r="EN25" s="1805">
        <v>28123.460716628331</v>
      </c>
      <c r="EO25" s="1805">
        <v>30147.671225518934</v>
      </c>
      <c r="EP25" s="1805">
        <v>31075.212896042656</v>
      </c>
      <c r="EQ25" s="1805">
        <v>51019.76905871099</v>
      </c>
      <c r="ER25" s="1805">
        <v>56351.74146060436</v>
      </c>
      <c r="ES25" s="1805">
        <v>54300.347704510183</v>
      </c>
      <c r="ET25" s="1805">
        <v>56084.066419913142</v>
      </c>
      <c r="EU25" s="1805">
        <v>57690.639674477497</v>
      </c>
      <c r="EV25" s="1805">
        <v>58682.317521089106</v>
      </c>
      <c r="EW25" s="1805">
        <v>60045.677656469852</v>
      </c>
      <c r="EX25" s="1805">
        <v>64054.881549867605</v>
      </c>
      <c r="EY25" s="1805">
        <v>66913.045687299178</v>
      </c>
      <c r="EZ25" s="1805">
        <v>68847.072275866652</v>
      </c>
      <c r="FA25" s="1805">
        <v>69784.39022223615</v>
      </c>
      <c r="FB25" s="1799"/>
      <c r="FC25" s="1799"/>
      <c r="FD25" s="1799"/>
      <c r="FE25" s="1799"/>
      <c r="FF25" s="1799"/>
      <c r="FG25" s="1799"/>
      <c r="FH25" s="1799"/>
      <c r="FI25" s="1799"/>
      <c r="FJ25" s="1799"/>
      <c r="FK25" s="1799"/>
      <c r="FL25" s="1799"/>
      <c r="FM25" s="1799"/>
      <c r="FN25" s="1799"/>
      <c r="FO25" s="1799"/>
      <c r="FP25" s="1799"/>
      <c r="FQ25" s="1799"/>
      <c r="FR25" s="1799"/>
      <c r="FS25" s="1799"/>
      <c r="FT25" s="1799"/>
      <c r="FU25" s="1799"/>
      <c r="FV25" s="1799"/>
      <c r="FW25" s="1799"/>
      <c r="FX25" s="1799"/>
      <c r="FY25" s="1799"/>
      <c r="FZ25" s="1792"/>
      <c r="GA25" s="1792"/>
      <c r="GB25" s="1792"/>
      <c r="GC25" s="1792"/>
      <c r="GD25" s="1792"/>
      <c r="GE25" s="1792"/>
      <c r="GF25" s="1792"/>
      <c r="GG25" s="1792"/>
      <c r="GH25" s="1792"/>
      <c r="GI25" s="1792"/>
      <c r="GJ25" s="1792"/>
      <c r="GK25" s="1792"/>
      <c r="GL25" s="1792"/>
      <c r="GM25" s="1792"/>
      <c r="GN25" s="1792"/>
      <c r="GO25" s="1792"/>
      <c r="GP25" s="1792"/>
      <c r="GQ25" s="1792"/>
      <c r="GR25" s="1792"/>
      <c r="GS25" s="1792"/>
      <c r="GT25" s="1792"/>
      <c r="GU25" s="1792"/>
      <c r="GV25" s="1792"/>
      <c r="GW25" s="1792"/>
      <c r="GX25" s="1792"/>
      <c r="GY25" s="1792"/>
      <c r="GZ25" s="1792"/>
      <c r="HA25" s="1792"/>
      <c r="HB25" s="1792"/>
      <c r="HC25" s="1792"/>
      <c r="HD25" s="1792"/>
      <c r="HE25" s="1792"/>
      <c r="HF25" s="1792"/>
      <c r="HG25" s="1792"/>
      <c r="HH25" s="1792"/>
      <c r="HI25" s="1792"/>
      <c r="HJ25" s="1792"/>
      <c r="HK25" s="1792"/>
      <c r="HL25" s="1792"/>
      <c r="HM25" s="1792"/>
      <c r="HN25" s="1792"/>
      <c r="HO25" s="1792"/>
      <c r="HP25" s="1792"/>
      <c r="HQ25" s="1792"/>
      <c r="HR25" s="1792"/>
      <c r="HS25" s="1792"/>
      <c r="HT25" s="1792"/>
      <c r="HU25" s="1792"/>
      <c r="HV25" s="1792"/>
      <c r="HW25" s="1792"/>
      <c r="HX25" s="1792"/>
      <c r="HY25" s="1792"/>
      <c r="HZ25" s="1792"/>
      <c r="IA25" s="1792"/>
      <c r="IB25" s="1792"/>
      <c r="IC25" s="1792"/>
      <c r="ID25" s="1793"/>
      <c r="IE25" s="1793"/>
      <c r="IF25" s="1793"/>
      <c r="IG25" s="1793"/>
      <c r="IH25" s="1793"/>
      <c r="II25" s="1793"/>
      <c r="IJ25" s="1793"/>
      <c r="IK25" s="1793"/>
      <c r="IL25" s="1793"/>
      <c r="IM25" s="1793"/>
      <c r="IN25" s="1793"/>
      <c r="IO25" s="1793"/>
      <c r="IP25" s="1793"/>
      <c r="IQ25" s="1793"/>
      <c r="IR25" s="1793"/>
      <c r="IS25" s="1793"/>
      <c r="IT25" s="1793"/>
      <c r="IU25" s="1793"/>
      <c r="IV25" s="1793"/>
      <c r="IW25" s="1793"/>
      <c r="IX25" s="1793"/>
      <c r="IY25" s="1793"/>
      <c r="IZ25" s="1793"/>
      <c r="JA25" s="1793"/>
      <c r="JB25" s="1793"/>
      <c r="JC25" s="1793"/>
      <c r="JD25" s="1793"/>
      <c r="JE25" s="1793"/>
      <c r="JF25" s="1793"/>
      <c r="JG25" s="1793"/>
      <c r="JH25" s="1793"/>
      <c r="JI25" s="1793"/>
    </row>
    <row r="26" spans="1:269" s="1800" customFormat="1" ht="15">
      <c r="A26" s="1801"/>
      <c r="B26" s="1828" t="s">
        <v>1743</v>
      </c>
      <c r="C26" s="1803">
        <v>12035.704</v>
      </c>
      <c r="D26" s="1803">
        <v>35485.703549999998</v>
      </c>
      <c r="E26" s="1803">
        <v>44912.437999999995</v>
      </c>
      <c r="F26" s="1803">
        <v>76815.354000000007</v>
      </c>
      <c r="G26" s="1803">
        <v>66908.194000000003</v>
      </c>
      <c r="H26" s="1803">
        <v>68053.74700399999</v>
      </c>
      <c r="I26" s="1803">
        <v>63409.790999999997</v>
      </c>
      <c r="J26" s="1803">
        <v>51942.581000000006</v>
      </c>
      <c r="K26" s="1803">
        <v>48817.509000000005</v>
      </c>
      <c r="L26" s="1804">
        <v>44701.729999999996</v>
      </c>
      <c r="M26" s="1803">
        <v>43894.362000000001</v>
      </c>
      <c r="N26" s="1804">
        <v>39486.544999999998</v>
      </c>
      <c r="O26" s="1803">
        <v>39817.570999999996</v>
      </c>
      <c r="P26" s="1804">
        <v>41290.86</v>
      </c>
      <c r="Q26" s="1803">
        <v>41228.932000000001</v>
      </c>
      <c r="R26" s="1804">
        <v>38903.843000000001</v>
      </c>
      <c r="S26" s="1803">
        <v>45021.074999999997</v>
      </c>
      <c r="T26" s="1804">
        <v>46023.986004000006</v>
      </c>
      <c r="U26" s="1803">
        <v>50008.212</v>
      </c>
      <c r="V26" s="1804">
        <v>32153.018</v>
      </c>
      <c r="W26" s="1803">
        <v>36643.942999999999</v>
      </c>
      <c r="X26" s="1804">
        <v>34450.803</v>
      </c>
      <c r="Y26" s="1803">
        <v>35444.501000000004</v>
      </c>
      <c r="Z26" s="1804">
        <v>35233.116999999998</v>
      </c>
      <c r="AA26" s="1803">
        <v>35849.320999999996</v>
      </c>
      <c r="AB26" s="1804">
        <v>33927.368000000002</v>
      </c>
      <c r="AC26" s="1803">
        <v>30024.604879999999</v>
      </c>
      <c r="AD26" s="1804">
        <v>24193.916920000003</v>
      </c>
      <c r="AE26" s="1803">
        <v>29711.710060000001</v>
      </c>
      <c r="AF26" s="1804">
        <v>32792.720140000005</v>
      </c>
      <c r="AG26" s="1803">
        <v>58512.966090000002</v>
      </c>
      <c r="AH26" s="1804">
        <v>98311.064160000009</v>
      </c>
      <c r="AI26" s="1803">
        <v>86407.164770000003</v>
      </c>
      <c r="AJ26" s="1804">
        <v>87466.962549999997</v>
      </c>
      <c r="AK26" s="1803">
        <v>86013.677970000004</v>
      </c>
      <c r="AL26" s="1804">
        <v>93266.235262800008</v>
      </c>
      <c r="AM26" s="1803">
        <v>92546.621083287668</v>
      </c>
      <c r="AN26" s="1804">
        <v>91248.89078849314</v>
      </c>
      <c r="AO26" s="1803">
        <v>89256.305093287679</v>
      </c>
      <c r="AP26" s="1804">
        <v>81997.262289999999</v>
      </c>
      <c r="AQ26" s="1803">
        <v>82243.174432191794</v>
      </c>
      <c r="AR26" s="1804">
        <v>83440.640426164377</v>
      </c>
      <c r="AS26" s="1803">
        <v>83510.573230410955</v>
      </c>
      <c r="AT26" s="1804">
        <v>94006.903104520563</v>
      </c>
      <c r="AU26" s="1803">
        <v>85300.145638767135</v>
      </c>
      <c r="AV26" s="1804">
        <v>86754.324822876719</v>
      </c>
      <c r="AW26" s="1803">
        <v>98429.07490493152</v>
      </c>
      <c r="AX26" s="1804">
        <v>94767.038321643835</v>
      </c>
      <c r="AY26" s="1803">
        <v>95934.526635479444</v>
      </c>
      <c r="AZ26" s="1804">
        <v>88310.722929726035</v>
      </c>
      <c r="BA26" s="1803">
        <v>92052.353793835631</v>
      </c>
      <c r="BB26" s="1803">
        <v>82282.790326986287</v>
      </c>
      <c r="BC26" s="1803">
        <v>80004.96006232877</v>
      </c>
      <c r="BD26" s="1804">
        <v>46341.747348082194</v>
      </c>
      <c r="BE26" s="1803">
        <v>47369.14864945205</v>
      </c>
      <c r="BF26" s="1804">
        <v>49453.088885205478</v>
      </c>
      <c r="BG26" s="1803">
        <v>52463.92869356164</v>
      </c>
      <c r="BH26" s="1804">
        <v>105548.86273273973</v>
      </c>
      <c r="BI26" s="1803">
        <v>54242.205015890417</v>
      </c>
      <c r="BJ26" s="1804">
        <v>48020.090145616443</v>
      </c>
      <c r="BK26" s="1803">
        <v>49739.685634520552</v>
      </c>
      <c r="BL26" s="1804">
        <v>49554.827777397259</v>
      </c>
      <c r="BM26" s="1803">
        <v>49846.076849999998</v>
      </c>
      <c r="BN26" s="1804">
        <v>62783.996340000005</v>
      </c>
      <c r="BO26" s="1803">
        <v>59033.605990000004</v>
      </c>
      <c r="BP26" s="1803">
        <v>62633.683250000002</v>
      </c>
      <c r="BQ26" s="1804">
        <v>69429.66810000001</v>
      </c>
      <c r="BR26" s="1803">
        <v>74313.478010000006</v>
      </c>
      <c r="BS26" s="1803">
        <v>60319.742559999999</v>
      </c>
      <c r="BT26" s="1803">
        <v>67789.701209999999</v>
      </c>
      <c r="BU26" s="1804">
        <v>133851.47107999999</v>
      </c>
      <c r="BV26" s="1803">
        <v>141976.36652000001</v>
      </c>
      <c r="BW26" s="1804">
        <v>145256.30726999999</v>
      </c>
      <c r="BX26" s="1803">
        <v>149474.39072000002</v>
      </c>
      <c r="BY26" s="1804">
        <v>146924.77085</v>
      </c>
      <c r="BZ26" s="1803">
        <v>156610.64355000001</v>
      </c>
      <c r="CA26" s="1804">
        <v>163570.21924999991</v>
      </c>
      <c r="CB26" s="1803">
        <v>171891.85574000006</v>
      </c>
      <c r="CC26" s="1804">
        <v>159230.20729999998</v>
      </c>
      <c r="CD26" s="1803">
        <v>161501.24601999976</v>
      </c>
      <c r="CE26" s="1803">
        <v>169299.57360999999</v>
      </c>
      <c r="CF26" s="1805">
        <v>180349.23977800002</v>
      </c>
      <c r="CG26" s="1805">
        <v>174.91096364999999</v>
      </c>
      <c r="CH26" s="1805">
        <v>151.31701871999999</v>
      </c>
      <c r="CI26" s="1805">
        <v>152.98598656999999</v>
      </c>
      <c r="CJ26" s="1805">
        <v>162.26379466</v>
      </c>
      <c r="CK26" s="1805">
        <v>160.06210672</v>
      </c>
      <c r="CL26" s="1805">
        <v>186.50614947</v>
      </c>
      <c r="CM26" s="1805">
        <v>202.42926786999999</v>
      </c>
      <c r="CN26" s="1805">
        <v>281.26427525000003</v>
      </c>
      <c r="CO26" s="1805">
        <v>307.10448143524746</v>
      </c>
      <c r="CP26" s="1805">
        <v>290.0915736394619</v>
      </c>
      <c r="CQ26" s="1805">
        <v>356.66989626347333</v>
      </c>
      <c r="CR26" s="1805">
        <v>753.43902821542906</v>
      </c>
      <c r="CS26" s="1805">
        <v>1010.1234231010257</v>
      </c>
      <c r="CT26" s="1805">
        <v>298.57948522799995</v>
      </c>
      <c r="CU26" s="1805">
        <v>338.00203469582505</v>
      </c>
      <c r="CV26" s="1805">
        <v>1398.438667085825</v>
      </c>
      <c r="CW26" s="1805">
        <v>1450.8954869038753</v>
      </c>
      <c r="CX26" s="1805">
        <v>606.27656628595264</v>
      </c>
      <c r="CY26" s="1805">
        <v>396.27397052315831</v>
      </c>
      <c r="CZ26" s="1805">
        <v>881.81556076429433</v>
      </c>
      <c r="DA26" s="1805">
        <v>2676.3834318378867</v>
      </c>
      <c r="DB26" s="1805">
        <v>4857.9213423944429</v>
      </c>
      <c r="DC26" s="1805">
        <v>2161.647811114452</v>
      </c>
      <c r="DD26" s="1805">
        <v>4230.3961786649998</v>
      </c>
      <c r="DE26" s="1805">
        <v>4434.1136874200001</v>
      </c>
      <c r="DF26" s="1805">
        <v>4734.034045706625</v>
      </c>
      <c r="DG26" s="1805">
        <v>4598.4682521900004</v>
      </c>
      <c r="DH26" s="1805">
        <v>4840.74809663</v>
      </c>
      <c r="DI26" s="1805">
        <v>6128.2295122278183</v>
      </c>
      <c r="DJ26" s="1805">
        <v>9710.2628112124385</v>
      </c>
      <c r="DK26" s="1805">
        <v>7156.4964538347858</v>
      </c>
      <c r="DL26" s="1805">
        <v>7232.833430067245</v>
      </c>
      <c r="DM26" s="1805">
        <v>7747.2191929735409</v>
      </c>
      <c r="DN26" s="1805">
        <v>8597.0042459476208</v>
      </c>
      <c r="DO26" s="1805">
        <v>9322.6739452872407</v>
      </c>
      <c r="DP26" s="1805">
        <v>10177.451548512756</v>
      </c>
      <c r="DQ26" s="1805">
        <v>14828.545884737829</v>
      </c>
      <c r="DR26" s="1805">
        <v>17449.153835136181</v>
      </c>
      <c r="DS26" s="1805">
        <v>18825.212191826056</v>
      </c>
      <c r="DT26" s="1805">
        <v>143782.09097203249</v>
      </c>
      <c r="DU26" s="1805">
        <v>143554.20591390145</v>
      </c>
      <c r="DV26" s="1805">
        <v>162860.66498920115</v>
      </c>
      <c r="DW26" s="1805">
        <v>176029.05337968672</v>
      </c>
      <c r="DX26" s="1805">
        <v>189742.32173052197</v>
      </c>
      <c r="DY26" s="1805">
        <v>202939.85635613053</v>
      </c>
      <c r="DZ26" s="1805">
        <v>127476.07152501361</v>
      </c>
      <c r="EA26" s="1805">
        <v>204879.1150207014</v>
      </c>
      <c r="EB26" s="1805">
        <v>372829.59646895662</v>
      </c>
      <c r="EC26" s="1805">
        <v>286485.38068005245</v>
      </c>
      <c r="ED26" s="1805">
        <v>286556.91166671115</v>
      </c>
      <c r="EE26" s="1805">
        <v>345395.68406484526</v>
      </c>
      <c r="EF26" s="1805">
        <v>402497.1024087604</v>
      </c>
      <c r="EG26" s="1805">
        <v>366785.93705714069</v>
      </c>
      <c r="EH26" s="1805">
        <v>210979.09528208</v>
      </c>
      <c r="EI26" s="1805">
        <v>367132.37431153998</v>
      </c>
      <c r="EJ26" s="1805">
        <v>461955.0028101498</v>
      </c>
      <c r="EK26" s="1805">
        <v>803485.07836469624</v>
      </c>
      <c r="EL26" s="1805">
        <v>357.59524382449825</v>
      </c>
      <c r="EM26" s="1805">
        <v>435.15708702987666</v>
      </c>
      <c r="EN26" s="1805">
        <v>514.86595831583259</v>
      </c>
      <c r="EO26" s="1805">
        <v>481.6557339952484</v>
      </c>
      <c r="EP26" s="1805">
        <v>511.87454432447709</v>
      </c>
      <c r="EQ26" s="1805">
        <v>2519.5462897211801</v>
      </c>
      <c r="ER26" s="1805">
        <v>3179.9164836029458</v>
      </c>
      <c r="ES26" s="1805">
        <v>2740.1558093396866</v>
      </c>
      <c r="ET26" s="1805">
        <v>3822.6059136227627</v>
      </c>
      <c r="EU26" s="1805">
        <v>3517.1557768705334</v>
      </c>
      <c r="EV26" s="1805">
        <v>3631.0807982229485</v>
      </c>
      <c r="EW26" s="1805">
        <v>3864.5024807532091</v>
      </c>
      <c r="EX26" s="1805">
        <v>4731.2531043282615</v>
      </c>
      <c r="EY26" s="1805">
        <v>4292.0485213408929</v>
      </c>
      <c r="EZ26" s="1805">
        <v>4221.203093947971</v>
      </c>
      <c r="FA26" s="1805">
        <v>4445.0159831009696</v>
      </c>
      <c r="FB26" s="1806"/>
      <c r="FC26" s="1806"/>
      <c r="FD26" s="1806"/>
      <c r="FE26" s="1806"/>
      <c r="FF26" s="1806"/>
      <c r="FG26" s="1806"/>
      <c r="FH26" s="1806"/>
      <c r="FI26" s="1806"/>
      <c r="FJ26" s="1806"/>
      <c r="FK26" s="1806"/>
      <c r="FL26" s="1806"/>
      <c r="FM26" s="1806"/>
      <c r="FN26" s="1806"/>
      <c r="FO26" s="1806"/>
      <c r="FP26" s="1806"/>
      <c r="FQ26" s="1806"/>
      <c r="FR26" s="1806"/>
      <c r="FS26" s="1806"/>
      <c r="FT26" s="1806"/>
      <c r="FU26" s="1806"/>
      <c r="FV26" s="1806"/>
      <c r="FW26" s="1806"/>
      <c r="FX26" s="1806"/>
      <c r="FY26" s="1806"/>
      <c r="FZ26" s="1791"/>
      <c r="GA26" s="1791"/>
      <c r="GB26" s="1791"/>
      <c r="GC26" s="1791"/>
      <c r="GD26" s="1791"/>
      <c r="GE26" s="1791"/>
      <c r="GF26" s="1791"/>
      <c r="GG26" s="1791"/>
      <c r="GH26" s="1791"/>
      <c r="GI26" s="1791"/>
      <c r="GJ26" s="1791"/>
      <c r="GK26" s="1791"/>
      <c r="GL26" s="1791"/>
      <c r="GM26" s="1791"/>
      <c r="GN26" s="1791"/>
      <c r="GO26" s="1791"/>
      <c r="GP26" s="1791"/>
      <c r="GQ26" s="1791"/>
      <c r="GR26" s="1791"/>
      <c r="GS26" s="1791"/>
      <c r="GT26" s="1791"/>
      <c r="GU26" s="1791"/>
      <c r="GV26" s="1791"/>
      <c r="GW26" s="1791"/>
      <c r="GX26" s="1791"/>
      <c r="GY26" s="1791"/>
      <c r="GZ26" s="1791"/>
      <c r="HA26" s="1791"/>
      <c r="HB26" s="1791"/>
      <c r="HC26" s="1791"/>
      <c r="HD26" s="1791"/>
      <c r="HE26" s="1791"/>
      <c r="HF26" s="1791"/>
      <c r="HG26" s="1791"/>
      <c r="HH26" s="1791"/>
      <c r="HI26" s="1791"/>
      <c r="HJ26" s="1791"/>
      <c r="HK26" s="1791"/>
      <c r="HL26" s="1791"/>
      <c r="HM26" s="1791"/>
      <c r="HN26" s="1791"/>
      <c r="HO26" s="1791"/>
      <c r="HP26" s="1791"/>
      <c r="HQ26" s="1791"/>
      <c r="HR26" s="1791"/>
      <c r="HS26" s="1791"/>
      <c r="HT26" s="1791"/>
      <c r="HU26" s="1791"/>
      <c r="HV26" s="1791"/>
      <c r="HW26" s="1791"/>
      <c r="HX26" s="1791"/>
      <c r="HY26" s="1791"/>
      <c r="HZ26" s="1791"/>
      <c r="IA26" s="1791"/>
      <c r="IB26" s="1791"/>
      <c r="IC26" s="1791"/>
      <c r="ID26" s="1807"/>
      <c r="IE26" s="1807"/>
      <c r="IF26" s="1807"/>
      <c r="IG26" s="1807"/>
      <c r="IH26" s="1807"/>
      <c r="II26" s="1807"/>
      <c r="IJ26" s="1807"/>
      <c r="IK26" s="1807"/>
      <c r="IL26" s="1807"/>
      <c r="IM26" s="1807"/>
      <c r="IN26" s="1807"/>
      <c r="IO26" s="1807"/>
      <c r="IP26" s="1807"/>
      <c r="IQ26" s="1807"/>
      <c r="IR26" s="1807"/>
      <c r="IS26" s="1807"/>
      <c r="IT26" s="1807"/>
      <c r="IU26" s="1807"/>
      <c r="IV26" s="1807"/>
      <c r="IW26" s="1807"/>
      <c r="IX26" s="1807"/>
      <c r="IY26" s="1807"/>
      <c r="IZ26" s="1807"/>
      <c r="JA26" s="1807"/>
      <c r="JB26" s="1807"/>
      <c r="JC26" s="1807"/>
      <c r="JD26" s="1807"/>
      <c r="JE26" s="1807"/>
      <c r="JF26" s="1807"/>
      <c r="JG26" s="1807"/>
      <c r="JH26" s="1807"/>
      <c r="JI26" s="1807"/>
    </row>
    <row r="27" spans="1:269" s="1800" customFormat="1" ht="15">
      <c r="A27" s="1801"/>
      <c r="B27" s="1828" t="s">
        <v>1742</v>
      </c>
      <c r="C27" s="1803">
        <v>183.09500000000003</v>
      </c>
      <c r="D27" s="1803">
        <v>17507.844420000001</v>
      </c>
      <c r="E27" s="1803">
        <v>16123.282999999999</v>
      </c>
      <c r="F27" s="1803">
        <v>20810.515660000001</v>
      </c>
      <c r="G27" s="1803">
        <v>20870.657639999998</v>
      </c>
      <c r="H27" s="1803">
        <v>19518.60067</v>
      </c>
      <c r="I27" s="1803">
        <v>21073.411210000002</v>
      </c>
      <c r="J27" s="1803">
        <v>21787.97954</v>
      </c>
      <c r="K27" s="1803">
        <v>21763.218719999997</v>
      </c>
      <c r="L27" s="1804">
        <v>14945.530129999999</v>
      </c>
      <c r="M27" s="1803">
        <v>20969.916410000002</v>
      </c>
      <c r="N27" s="1804">
        <v>17697.644399999997</v>
      </c>
      <c r="O27" s="1803">
        <v>22843.057289999997</v>
      </c>
      <c r="P27" s="1804">
        <v>21331.15554</v>
      </c>
      <c r="Q27" s="1803">
        <v>17681.002810000002</v>
      </c>
      <c r="R27" s="1804">
        <v>18619.201300000001</v>
      </c>
      <c r="S27" s="1803">
        <v>20652.94068</v>
      </c>
      <c r="T27" s="1804">
        <v>18188.234199999999</v>
      </c>
      <c r="U27" s="1803">
        <v>18036.055619999996</v>
      </c>
      <c r="V27" s="1804">
        <v>17357.885190000001</v>
      </c>
      <c r="W27" s="1803">
        <v>14005.853150000001</v>
      </c>
      <c r="X27" s="1804">
        <v>13427.10303</v>
      </c>
      <c r="Y27" s="1803">
        <v>12880.456519999998</v>
      </c>
      <c r="Z27" s="1804">
        <v>12375.23725</v>
      </c>
      <c r="AA27" s="1803">
        <v>12404.29355</v>
      </c>
      <c r="AB27" s="1804">
        <v>12318.178529999999</v>
      </c>
      <c r="AC27" s="1803">
        <v>12591.60764</v>
      </c>
      <c r="AD27" s="1804">
        <v>12198.230210000002</v>
      </c>
      <c r="AE27" s="1803">
        <v>17715.889490000001</v>
      </c>
      <c r="AF27" s="1804">
        <v>30327.731739999999</v>
      </c>
      <c r="AG27" s="1803">
        <v>24248.442999999999</v>
      </c>
      <c r="AH27" s="1804">
        <v>27054.544970000003</v>
      </c>
      <c r="AI27" s="1803">
        <v>33568.795279999998</v>
      </c>
      <c r="AJ27" s="1804">
        <v>45652.13998</v>
      </c>
      <c r="AK27" s="1803">
        <v>44717.847540000002</v>
      </c>
      <c r="AL27" s="1804">
        <v>44303.849329999997</v>
      </c>
      <c r="AM27" s="1803">
        <v>45016.802179999999</v>
      </c>
      <c r="AN27" s="1804">
        <v>43970.828890000004</v>
      </c>
      <c r="AO27" s="1803">
        <v>47208.996809999997</v>
      </c>
      <c r="AP27" s="1804">
        <v>45257.567429999996</v>
      </c>
      <c r="AQ27" s="1803">
        <v>44413.955332209953</v>
      </c>
      <c r="AR27" s="1804">
        <v>45013.902990000002</v>
      </c>
      <c r="AS27" s="1803">
        <v>42766.926650000001</v>
      </c>
      <c r="AT27" s="1804">
        <v>42589.556920000003</v>
      </c>
      <c r="AU27" s="1803">
        <v>41512.087180000002</v>
      </c>
      <c r="AV27" s="1804">
        <v>40448.426390000001</v>
      </c>
      <c r="AW27" s="1803">
        <v>48803.790080000006</v>
      </c>
      <c r="AX27" s="1804">
        <v>47676.402740000005</v>
      </c>
      <c r="AY27" s="1803">
        <v>43554.410609999999</v>
      </c>
      <c r="AZ27" s="1804">
        <v>41728.468780000003</v>
      </c>
      <c r="BA27" s="1803">
        <v>37784.815730000002</v>
      </c>
      <c r="BB27" s="1803">
        <v>34237.409379999997</v>
      </c>
      <c r="BC27" s="1803">
        <v>35909.111490000003</v>
      </c>
      <c r="BD27" s="1804">
        <v>35006.528539999999</v>
      </c>
      <c r="BE27" s="1803">
        <v>34312.177730000003</v>
      </c>
      <c r="BF27" s="1804">
        <v>34732.934119999998</v>
      </c>
      <c r="BG27" s="1803">
        <v>36595.520539999998</v>
      </c>
      <c r="BH27" s="1804">
        <v>35573.01743</v>
      </c>
      <c r="BI27" s="1803">
        <v>34059.168669999999</v>
      </c>
      <c r="BJ27" s="1804">
        <v>34223.628534700001</v>
      </c>
      <c r="BK27" s="1803">
        <v>31707.349730000002</v>
      </c>
      <c r="BL27" s="1804">
        <v>33198.396083200001</v>
      </c>
      <c r="BM27" s="1803">
        <v>38416.746567599999</v>
      </c>
      <c r="BN27" s="1804">
        <v>46177.22070116461</v>
      </c>
      <c r="BO27" s="1803">
        <v>55046.168169999997</v>
      </c>
      <c r="BP27" s="1803">
        <v>54613.407313999996</v>
      </c>
      <c r="BQ27" s="1804">
        <v>48750.395389999998</v>
      </c>
      <c r="BR27" s="1803">
        <v>52851.538820000002</v>
      </c>
      <c r="BS27" s="1803">
        <v>51746.266340000002</v>
      </c>
      <c r="BT27" s="1803">
        <v>49509.939299999998</v>
      </c>
      <c r="BU27" s="1804">
        <v>54356.849709999995</v>
      </c>
      <c r="BV27" s="1803">
        <v>52796.965490000002</v>
      </c>
      <c r="BW27" s="1804">
        <v>51597.485240000002</v>
      </c>
      <c r="BX27" s="1803">
        <v>39591.112999999998</v>
      </c>
      <c r="BY27" s="1804">
        <v>37039.729465600001</v>
      </c>
      <c r="BZ27" s="1803">
        <v>37159.649641600001</v>
      </c>
      <c r="CA27" s="1804">
        <v>35335.264783999999</v>
      </c>
      <c r="CB27" s="1803">
        <v>34253.917446000007</v>
      </c>
      <c r="CC27" s="1804">
        <v>35077.266167999995</v>
      </c>
      <c r="CD27" s="1803">
        <v>34576.437724799995</v>
      </c>
      <c r="CE27" s="1803">
        <v>33304.493151499999</v>
      </c>
      <c r="CF27" s="1805">
        <v>31319.184207499999</v>
      </c>
      <c r="CG27" s="1805">
        <v>31.193905711500005</v>
      </c>
      <c r="CH27" s="1805">
        <v>30.689811669999997</v>
      </c>
      <c r="CI27" s="1805">
        <v>30.341355709999995</v>
      </c>
      <c r="CJ27" s="1805">
        <v>28.130160919999998</v>
      </c>
      <c r="CK27" s="1805">
        <v>28.347690946499998</v>
      </c>
      <c r="CL27" s="1805">
        <v>26.320300300000003</v>
      </c>
      <c r="CM27" s="1805">
        <v>32.308498209999996</v>
      </c>
      <c r="CN27" s="1805">
        <v>31.704959000000002</v>
      </c>
      <c r="CO27" s="1805">
        <v>30.621458001500002</v>
      </c>
      <c r="CP27" s="1805">
        <v>27.844504467499995</v>
      </c>
      <c r="CQ27" s="1805">
        <v>26.575686659499997</v>
      </c>
      <c r="CR27" s="1805">
        <v>23.225262494000003</v>
      </c>
      <c r="CS27" s="1805">
        <v>25.9613734755</v>
      </c>
      <c r="CT27" s="1805">
        <v>27.859828280999999</v>
      </c>
      <c r="CU27" s="1805">
        <v>35.174256983500001</v>
      </c>
      <c r="CV27" s="1805">
        <v>34.462773717499999</v>
      </c>
      <c r="CW27" s="1805">
        <v>28.449357458500003</v>
      </c>
      <c r="CX27" s="1805">
        <v>37.924285182141368</v>
      </c>
      <c r="CY27" s="1805">
        <v>28.196818261141381</v>
      </c>
      <c r="CZ27" s="1805">
        <v>31.854731790000006</v>
      </c>
      <c r="DA27" s="1805">
        <v>30.050302398499998</v>
      </c>
      <c r="DB27" s="1805">
        <v>20.366904610500001</v>
      </c>
      <c r="DC27" s="1805">
        <v>23.547117209500001</v>
      </c>
      <c r="DD27" s="1805">
        <v>84.251935663233994</v>
      </c>
      <c r="DE27" s="1805">
        <v>73.757056526548013</v>
      </c>
      <c r="DF27" s="1805">
        <v>69.366216567999999</v>
      </c>
      <c r="DG27" s="1805">
        <v>67.566821509622685</v>
      </c>
      <c r="DH27" s="1805">
        <v>79.689272494930592</v>
      </c>
      <c r="DI27" s="1805">
        <v>78.428166051999995</v>
      </c>
      <c r="DJ27" s="1805">
        <v>170.56545817703281</v>
      </c>
      <c r="DK27" s="1805">
        <v>165.39319238299998</v>
      </c>
      <c r="DL27" s="1805">
        <v>159.63404456800001</v>
      </c>
      <c r="DM27" s="1805">
        <v>254.31426663161025</v>
      </c>
      <c r="DN27" s="1805">
        <v>252.62177151512003</v>
      </c>
      <c r="DO27" s="1805">
        <v>289.00209571000005</v>
      </c>
      <c r="DP27" s="1805">
        <v>226.28725840957563</v>
      </c>
      <c r="DQ27" s="1805">
        <v>349.67575122000005</v>
      </c>
      <c r="DR27" s="1805">
        <v>287.14108635999997</v>
      </c>
      <c r="DS27" s="1805">
        <v>306.32840900261357</v>
      </c>
      <c r="DT27" s="1805">
        <v>341.96251996000001</v>
      </c>
      <c r="DU27" s="1805">
        <v>303.5520766300001</v>
      </c>
      <c r="DV27" s="1805">
        <v>282.61313368221187</v>
      </c>
      <c r="DW27" s="1805">
        <v>251.23962038000002</v>
      </c>
      <c r="DX27" s="1805">
        <v>197.44224919192501</v>
      </c>
      <c r="DY27" s="1805">
        <v>149.77775204546617</v>
      </c>
      <c r="DZ27" s="1805">
        <v>99.27638752277899</v>
      </c>
      <c r="EA27" s="1805">
        <v>80.342619819999996</v>
      </c>
      <c r="EB27" s="1805">
        <v>83.001694745094042</v>
      </c>
      <c r="EC27" s="1805">
        <v>68.073167202966005</v>
      </c>
      <c r="ED27" s="1805">
        <v>75.802837230978994</v>
      </c>
      <c r="EE27" s="1805">
        <v>92.048539032444296</v>
      </c>
      <c r="EF27" s="1805">
        <v>98.056557489999989</v>
      </c>
      <c r="EG27" s="1805">
        <v>59.769231070000004</v>
      </c>
      <c r="EH27" s="1805">
        <v>73.453852549999993</v>
      </c>
      <c r="EI27" s="1805">
        <v>198.79785830999998</v>
      </c>
      <c r="EJ27" s="1805">
        <v>232.00328472200002</v>
      </c>
      <c r="EK27" s="1805">
        <v>143.34780697304114</v>
      </c>
      <c r="EL27" s="1805">
        <v>1.8034419900000001</v>
      </c>
      <c r="EM27" s="1805">
        <v>1.3716941299999998</v>
      </c>
      <c r="EN27" s="1805">
        <v>1.4898409465541067</v>
      </c>
      <c r="EO27" s="1805">
        <v>0.16257843999999999</v>
      </c>
      <c r="EP27" s="1805">
        <v>0.18944060000000001</v>
      </c>
      <c r="EQ27" s="1805">
        <v>5.6227483038315884E-5</v>
      </c>
      <c r="ER27" s="1805">
        <v>1.1654748303831588E-4</v>
      </c>
      <c r="ES27" s="1805">
        <v>0</v>
      </c>
      <c r="ET27" s="1805">
        <v>0</v>
      </c>
      <c r="EU27" s="1805">
        <v>0</v>
      </c>
      <c r="EV27" s="1805">
        <v>0</v>
      </c>
      <c r="EW27" s="1805">
        <v>0</v>
      </c>
      <c r="EX27" s="1805">
        <v>0</v>
      </c>
      <c r="EY27" s="1805">
        <v>0</v>
      </c>
      <c r="EZ27" s="1805">
        <v>0</v>
      </c>
      <c r="FA27" s="1805">
        <v>22.037300571164</v>
      </c>
      <c r="FB27" s="1806"/>
      <c r="FC27" s="1806"/>
      <c r="FD27" s="1806"/>
      <c r="FE27" s="1806"/>
      <c r="FF27" s="1806"/>
      <c r="FG27" s="1806"/>
      <c r="FH27" s="1806"/>
      <c r="FI27" s="1806"/>
      <c r="FJ27" s="1806"/>
      <c r="FK27" s="1806"/>
      <c r="FL27" s="1806"/>
      <c r="FM27" s="1806"/>
      <c r="FN27" s="1806"/>
      <c r="FO27" s="1806"/>
      <c r="FP27" s="1806"/>
      <c r="FQ27" s="1806"/>
      <c r="FR27" s="1806"/>
      <c r="FS27" s="1806"/>
      <c r="FT27" s="1806"/>
      <c r="FU27" s="1806"/>
      <c r="FV27" s="1806"/>
      <c r="FW27" s="1806"/>
      <c r="FX27" s="1806"/>
      <c r="FY27" s="1806"/>
      <c r="FZ27" s="1791"/>
      <c r="GA27" s="1791"/>
      <c r="GB27" s="1791"/>
      <c r="GC27" s="1791"/>
      <c r="GD27" s="1791"/>
      <c r="GE27" s="1791"/>
      <c r="GF27" s="1791"/>
      <c r="GG27" s="1791"/>
      <c r="GH27" s="1791"/>
      <c r="GI27" s="1791"/>
      <c r="GJ27" s="1791"/>
      <c r="GK27" s="1791"/>
      <c r="GL27" s="1791"/>
      <c r="GM27" s="1791"/>
      <c r="GN27" s="1791"/>
      <c r="GO27" s="1791"/>
      <c r="GP27" s="1791"/>
      <c r="GQ27" s="1791"/>
      <c r="GR27" s="1791"/>
      <c r="GS27" s="1791"/>
      <c r="GT27" s="1791"/>
      <c r="GU27" s="1791"/>
      <c r="GV27" s="1791"/>
      <c r="GW27" s="1791"/>
      <c r="GX27" s="1791"/>
      <c r="GY27" s="1791"/>
      <c r="GZ27" s="1791"/>
      <c r="HA27" s="1791"/>
      <c r="HB27" s="1791"/>
      <c r="HC27" s="1791"/>
      <c r="HD27" s="1791"/>
      <c r="HE27" s="1791"/>
      <c r="HF27" s="1791"/>
      <c r="HG27" s="1791"/>
      <c r="HH27" s="1791"/>
      <c r="HI27" s="1791"/>
      <c r="HJ27" s="1791"/>
      <c r="HK27" s="1791"/>
      <c r="HL27" s="1791"/>
      <c r="HM27" s="1791"/>
      <c r="HN27" s="1791"/>
      <c r="HO27" s="1791"/>
      <c r="HP27" s="1791"/>
      <c r="HQ27" s="1791"/>
      <c r="HR27" s="1791"/>
      <c r="HS27" s="1791"/>
      <c r="HT27" s="1791"/>
      <c r="HU27" s="1791"/>
      <c r="HV27" s="1791"/>
      <c r="HW27" s="1791"/>
      <c r="HX27" s="1791"/>
      <c r="HY27" s="1791"/>
      <c r="HZ27" s="1791"/>
      <c r="IA27" s="1791"/>
      <c r="IB27" s="1791"/>
      <c r="IC27" s="1791"/>
      <c r="ID27" s="1807"/>
      <c r="IE27" s="1807"/>
      <c r="IF27" s="1807"/>
      <c r="IG27" s="1807"/>
      <c r="IH27" s="1807"/>
      <c r="II27" s="1807"/>
      <c r="IJ27" s="1807"/>
      <c r="IK27" s="1807"/>
      <c r="IL27" s="1807"/>
      <c r="IM27" s="1807"/>
      <c r="IN27" s="1807"/>
      <c r="IO27" s="1807"/>
      <c r="IP27" s="1807"/>
      <c r="IQ27" s="1807"/>
      <c r="IR27" s="1807"/>
      <c r="IS27" s="1807"/>
      <c r="IT27" s="1807"/>
      <c r="IU27" s="1807"/>
      <c r="IV27" s="1807"/>
      <c r="IW27" s="1807"/>
      <c r="IX27" s="1807"/>
      <c r="IY27" s="1807"/>
      <c r="IZ27" s="1807"/>
      <c r="JA27" s="1807"/>
      <c r="JB27" s="1807"/>
      <c r="JC27" s="1807"/>
      <c r="JD27" s="1807"/>
      <c r="JE27" s="1807"/>
      <c r="JF27" s="1807"/>
      <c r="JG27" s="1807"/>
      <c r="JH27" s="1807"/>
      <c r="JI27" s="1807"/>
    </row>
    <row r="28" spans="1:269" s="1829" customFormat="1" ht="15">
      <c r="A28" s="1830"/>
      <c r="B28" s="1828" t="s">
        <v>1741</v>
      </c>
      <c r="C28" s="1803">
        <v>25643.99</v>
      </c>
      <c r="D28" s="1803">
        <v>22923.338329999999</v>
      </c>
      <c r="E28" s="1803">
        <v>64424.451000000001</v>
      </c>
      <c r="F28" s="1803">
        <v>71216.881999999998</v>
      </c>
      <c r="G28" s="1803">
        <v>71761.135999999999</v>
      </c>
      <c r="H28" s="1803">
        <v>73271.430420000004</v>
      </c>
      <c r="I28" s="1803">
        <v>73654.363420000009</v>
      </c>
      <c r="J28" s="1803">
        <v>78536.585420000003</v>
      </c>
      <c r="K28" s="1803">
        <v>83167.799419999996</v>
      </c>
      <c r="L28" s="1804">
        <v>82596.657420000003</v>
      </c>
      <c r="M28" s="1803">
        <v>81142.226420000006</v>
      </c>
      <c r="N28" s="1804">
        <v>79325.443420000011</v>
      </c>
      <c r="O28" s="1803">
        <v>80732.57781670001</v>
      </c>
      <c r="P28" s="1804">
        <v>79336.186999999991</v>
      </c>
      <c r="Q28" s="1803">
        <v>80756.779019999987</v>
      </c>
      <c r="R28" s="1804">
        <v>80528.677409999989</v>
      </c>
      <c r="S28" s="1803">
        <v>80415.117209999997</v>
      </c>
      <c r="T28" s="1804">
        <v>80551.410210000002</v>
      </c>
      <c r="U28" s="1803">
        <v>99018.345990000002</v>
      </c>
      <c r="V28" s="1804">
        <v>97783.155989999999</v>
      </c>
      <c r="W28" s="1803">
        <v>97871.739390000002</v>
      </c>
      <c r="X28" s="1804">
        <v>92661.320389999979</v>
      </c>
      <c r="Y28" s="1803">
        <v>96881.546829999992</v>
      </c>
      <c r="Z28" s="1804">
        <v>89812.539829999994</v>
      </c>
      <c r="AA28" s="1803">
        <v>91878.214919999999</v>
      </c>
      <c r="AB28" s="1804">
        <v>91921.083180000001</v>
      </c>
      <c r="AC28" s="1803">
        <v>86187.580900000001</v>
      </c>
      <c r="AD28" s="1804">
        <v>86261.610729999986</v>
      </c>
      <c r="AE28" s="1803">
        <v>117749.15912</v>
      </c>
      <c r="AF28" s="1804">
        <v>126045.48477000001</v>
      </c>
      <c r="AG28" s="1803">
        <v>95143.321030000006</v>
      </c>
      <c r="AH28" s="1804">
        <v>121915.31522</v>
      </c>
      <c r="AI28" s="1803">
        <v>123648.18595</v>
      </c>
      <c r="AJ28" s="1804">
        <v>72516.682980000012</v>
      </c>
      <c r="AK28" s="1803">
        <v>67944.098719999995</v>
      </c>
      <c r="AL28" s="1804">
        <v>98565.87629</v>
      </c>
      <c r="AM28" s="1803">
        <v>101791.93929000001</v>
      </c>
      <c r="AN28" s="1804">
        <v>105434.69151</v>
      </c>
      <c r="AO28" s="1803">
        <v>104581.93744000001</v>
      </c>
      <c r="AP28" s="1804">
        <v>172204.57154999999</v>
      </c>
      <c r="AQ28" s="1803">
        <v>187802.29526634151</v>
      </c>
      <c r="AR28" s="1804">
        <v>160598.09406999999</v>
      </c>
      <c r="AS28" s="1803">
        <v>212444.54207000002</v>
      </c>
      <c r="AT28" s="1804">
        <v>220430.60376999999</v>
      </c>
      <c r="AU28" s="1803">
        <v>238482.43779000003</v>
      </c>
      <c r="AV28" s="1804">
        <v>243263.14307000005</v>
      </c>
      <c r="AW28" s="1803">
        <v>258453.47664999997</v>
      </c>
      <c r="AX28" s="1804">
        <v>268837.26900999999</v>
      </c>
      <c r="AY28" s="1803">
        <v>245578.45543</v>
      </c>
      <c r="AZ28" s="1804">
        <v>262194.76409999997</v>
      </c>
      <c r="BA28" s="1803">
        <v>257543.13949999999</v>
      </c>
      <c r="BB28" s="1803">
        <v>253405.60956000001</v>
      </c>
      <c r="BC28" s="1803">
        <v>257713.20540999997</v>
      </c>
      <c r="BD28" s="1804">
        <v>286508.91467999999</v>
      </c>
      <c r="BE28" s="1803">
        <v>280721.01428</v>
      </c>
      <c r="BF28" s="1804">
        <v>314505.79207999998</v>
      </c>
      <c r="BG28" s="1803">
        <v>346370.33705000003</v>
      </c>
      <c r="BH28" s="1804">
        <v>349686.87581</v>
      </c>
      <c r="BI28" s="1803">
        <v>412068.05061999999</v>
      </c>
      <c r="BJ28" s="1804">
        <v>412045.71545120003</v>
      </c>
      <c r="BK28" s="1803">
        <v>465886.74294999999</v>
      </c>
      <c r="BL28" s="1804">
        <v>474544.47806045413</v>
      </c>
      <c r="BM28" s="1803">
        <v>526356.79379880009</v>
      </c>
      <c r="BN28" s="1804">
        <v>591300.62835000001</v>
      </c>
      <c r="BO28" s="1803">
        <v>590546.93265000009</v>
      </c>
      <c r="BP28" s="1803">
        <v>592869.45565599995</v>
      </c>
      <c r="BQ28" s="1804">
        <v>571018.58346999995</v>
      </c>
      <c r="BR28" s="1803">
        <v>584553.05489000003</v>
      </c>
      <c r="BS28" s="1803">
        <v>571881.13660999993</v>
      </c>
      <c r="BT28" s="1803">
        <v>678604.79067999998</v>
      </c>
      <c r="BU28" s="1804">
        <v>653645.57471000007</v>
      </c>
      <c r="BV28" s="1803">
        <v>675218.19909000001</v>
      </c>
      <c r="BW28" s="1804">
        <v>707808.19137999997</v>
      </c>
      <c r="BX28" s="1803">
        <v>714396.34713999997</v>
      </c>
      <c r="BY28" s="1804">
        <v>759288.09470000002</v>
      </c>
      <c r="BZ28" s="1803">
        <v>737586.90473999991</v>
      </c>
      <c r="CA28" s="1804">
        <v>760026.11887869809</v>
      </c>
      <c r="CB28" s="1803">
        <v>717834.55203827552</v>
      </c>
      <c r="CC28" s="1804">
        <v>874075.48669481999</v>
      </c>
      <c r="CD28" s="1803">
        <v>987347.40868999995</v>
      </c>
      <c r="CE28" s="1803">
        <v>1256829.3863489656</v>
      </c>
      <c r="CF28" s="1805">
        <v>1653927.2711486155</v>
      </c>
      <c r="CG28" s="1805">
        <v>957.33521439000003</v>
      </c>
      <c r="CH28" s="1805">
        <v>988.38120121160284</v>
      </c>
      <c r="CI28" s="1805">
        <v>1048.0584585399999</v>
      </c>
      <c r="CJ28" s="1805">
        <v>2322.563840069216</v>
      </c>
      <c r="CK28" s="1805">
        <v>2861.0710459154684</v>
      </c>
      <c r="CL28" s="1805">
        <v>2431.1722764499996</v>
      </c>
      <c r="CM28" s="1805">
        <v>2564.6829768635998</v>
      </c>
      <c r="CN28" s="1805">
        <v>2591.2848501000003</v>
      </c>
      <c r="CO28" s="1805">
        <v>3301.6028908067606</v>
      </c>
      <c r="CP28" s="1805">
        <v>3508.6759474095006</v>
      </c>
      <c r="CQ28" s="1805">
        <v>2824.1227322280397</v>
      </c>
      <c r="CR28" s="1805">
        <v>5863.0416282053402</v>
      </c>
      <c r="CS28" s="1805">
        <v>5154.94739160278</v>
      </c>
      <c r="CT28" s="1805">
        <v>3941.6976808928916</v>
      </c>
      <c r="CU28" s="1805">
        <v>4796.9761478076389</v>
      </c>
      <c r="CV28" s="1805">
        <v>6006.6555035211668</v>
      </c>
      <c r="CW28" s="1805">
        <v>5000.6591676416047</v>
      </c>
      <c r="CX28" s="1805">
        <v>2578.2741766110212</v>
      </c>
      <c r="CY28" s="1805">
        <v>8366.5721263463802</v>
      </c>
      <c r="CZ28" s="1805">
        <v>8849.8704791744203</v>
      </c>
      <c r="DA28" s="1805">
        <v>7837.9085905467928</v>
      </c>
      <c r="DB28" s="1805">
        <v>9126.8305951109069</v>
      </c>
      <c r="DC28" s="1805">
        <v>9187.4125591094617</v>
      </c>
      <c r="DD28" s="1805">
        <v>12075.547927248013</v>
      </c>
      <c r="DE28" s="1805">
        <v>10556.580344310421</v>
      </c>
      <c r="DF28" s="1805">
        <v>13825.015055395117</v>
      </c>
      <c r="DG28" s="1805">
        <v>17770.427547697633</v>
      </c>
      <c r="DH28" s="1805">
        <v>20820.033412913606</v>
      </c>
      <c r="DI28" s="1805">
        <v>22393.447914429998</v>
      </c>
      <c r="DJ28" s="1805">
        <v>23865.846531226205</v>
      </c>
      <c r="DK28" s="1805">
        <v>21803.605080484747</v>
      </c>
      <c r="DL28" s="1805">
        <v>29207.58584159987</v>
      </c>
      <c r="DM28" s="1805">
        <v>26468.620274009972</v>
      </c>
      <c r="DN28" s="1805">
        <v>29392.849460472957</v>
      </c>
      <c r="DO28" s="1805">
        <v>56904.036692578717</v>
      </c>
      <c r="DP28" s="1805">
        <v>65013.58408014966</v>
      </c>
      <c r="DQ28" s="1805">
        <v>85546.713446868423</v>
      </c>
      <c r="DR28" s="1805">
        <v>123920.81760275688</v>
      </c>
      <c r="DS28" s="1805">
        <v>133928.82197349297</v>
      </c>
      <c r="DT28" s="1805">
        <v>145038.36622749901</v>
      </c>
      <c r="DU28" s="1805">
        <v>150370.66023629252</v>
      </c>
      <c r="DV28" s="1805">
        <v>161725.7970162954</v>
      </c>
      <c r="DW28" s="1805">
        <v>198192.725011059</v>
      </c>
      <c r="DX28" s="1805">
        <v>221082.77247628212</v>
      </c>
      <c r="DY28" s="1805">
        <v>244918.00584994</v>
      </c>
      <c r="DZ28" s="1805">
        <v>282369.80893112399</v>
      </c>
      <c r="EA28" s="1805">
        <v>680427.26099213248</v>
      </c>
      <c r="EB28" s="1805">
        <v>1426648.5135839505</v>
      </c>
      <c r="EC28" s="1805">
        <v>1144767.740028291</v>
      </c>
      <c r="ED28" s="1805">
        <v>942115.955786773</v>
      </c>
      <c r="EE28" s="1805">
        <v>1064377.1379958566</v>
      </c>
      <c r="EF28" s="1805">
        <v>1124773.2628980535</v>
      </c>
      <c r="EG28" s="1805">
        <v>758994.50956429436</v>
      </c>
      <c r="EH28" s="1805">
        <v>779253.50392376538</v>
      </c>
      <c r="EI28" s="1805">
        <v>787050.31655842985</v>
      </c>
      <c r="EJ28" s="1805">
        <v>1149678.2306078344</v>
      </c>
      <c r="EK28" s="1805">
        <v>1615646.4165759576</v>
      </c>
      <c r="EL28" s="1805">
        <v>953.14599974197051</v>
      </c>
      <c r="EM28" s="1805">
        <v>936.149082312014</v>
      </c>
      <c r="EN28" s="1805">
        <v>896.79027067302843</v>
      </c>
      <c r="EO28" s="1805">
        <v>876.57355088281543</v>
      </c>
      <c r="EP28" s="1805">
        <v>797.477874168011</v>
      </c>
      <c r="EQ28" s="1805">
        <v>1239.3119081839786</v>
      </c>
      <c r="ER28" s="1805">
        <v>1370.178338420114</v>
      </c>
      <c r="ES28" s="1805">
        <v>1117.9879652632733</v>
      </c>
      <c r="ET28" s="1805">
        <v>563.60594622600945</v>
      </c>
      <c r="EU28" s="1805">
        <v>569.84974196191399</v>
      </c>
      <c r="EV28" s="1805">
        <v>971.29200665104713</v>
      </c>
      <c r="EW28" s="1805">
        <v>911.73673380374225</v>
      </c>
      <c r="EX28" s="1805">
        <v>898.24903694471993</v>
      </c>
      <c r="EY28" s="1805">
        <v>797.31574189063599</v>
      </c>
      <c r="EZ28" s="1805">
        <v>785.70599732297035</v>
      </c>
      <c r="FA28" s="1805">
        <v>781.5726587170675</v>
      </c>
      <c r="FB28" s="1806"/>
      <c r="FC28" s="1806"/>
      <c r="FD28" s="1806"/>
      <c r="FE28" s="1806"/>
      <c r="FF28" s="1806"/>
      <c r="FG28" s="1806"/>
      <c r="FH28" s="1806"/>
      <c r="FI28" s="1806"/>
      <c r="FJ28" s="1806"/>
      <c r="FK28" s="1806"/>
      <c r="FL28" s="1806"/>
      <c r="FM28" s="1806"/>
      <c r="FN28" s="1806"/>
      <c r="FO28" s="1806"/>
      <c r="FP28" s="1806"/>
      <c r="FQ28" s="1806"/>
      <c r="FR28" s="1806"/>
      <c r="FS28" s="1806"/>
      <c r="FT28" s="1806"/>
      <c r="FU28" s="1806"/>
      <c r="FV28" s="1806"/>
      <c r="FW28" s="1806"/>
      <c r="FX28" s="1806"/>
      <c r="FY28" s="1806"/>
      <c r="FZ28" s="1791"/>
      <c r="GA28" s="1791"/>
      <c r="GB28" s="1791"/>
      <c r="GC28" s="1791"/>
      <c r="GD28" s="1791"/>
      <c r="GE28" s="1791"/>
      <c r="GF28" s="1791"/>
      <c r="GG28" s="1791"/>
      <c r="GH28" s="1791"/>
      <c r="GI28" s="1791"/>
      <c r="GJ28" s="1791"/>
      <c r="GK28" s="1791"/>
      <c r="GL28" s="1791"/>
      <c r="GM28" s="1791"/>
      <c r="GN28" s="1791"/>
      <c r="GO28" s="1791"/>
      <c r="GP28" s="1791"/>
      <c r="GQ28" s="1791"/>
      <c r="GR28" s="1791"/>
      <c r="GS28" s="1791"/>
      <c r="GT28" s="1791"/>
      <c r="GU28" s="1791"/>
      <c r="GV28" s="1791"/>
      <c r="GW28" s="1791"/>
      <c r="GX28" s="1791"/>
      <c r="GY28" s="1791"/>
      <c r="GZ28" s="1791"/>
      <c r="HA28" s="1791"/>
      <c r="HB28" s="1791"/>
      <c r="HC28" s="1791"/>
      <c r="HD28" s="1791"/>
      <c r="HE28" s="1791"/>
      <c r="HF28" s="1791"/>
      <c r="HG28" s="1791"/>
      <c r="HH28" s="1791"/>
      <c r="HI28" s="1791"/>
      <c r="HJ28" s="1791"/>
      <c r="HK28" s="1791"/>
      <c r="HL28" s="1791"/>
      <c r="HM28" s="1791"/>
      <c r="HN28" s="1791"/>
      <c r="HO28" s="1791"/>
      <c r="HP28" s="1791"/>
      <c r="HQ28" s="1791"/>
      <c r="HR28" s="1791"/>
      <c r="HS28" s="1791"/>
      <c r="HT28" s="1791"/>
      <c r="HU28" s="1791"/>
      <c r="HV28" s="1791"/>
      <c r="HW28" s="1791"/>
      <c r="HX28" s="1791"/>
      <c r="HY28" s="1791"/>
      <c r="HZ28" s="1791"/>
      <c r="IA28" s="1791"/>
      <c r="IB28" s="1791"/>
      <c r="IC28" s="1791"/>
      <c r="ID28" s="1791"/>
      <c r="IE28" s="1791"/>
      <c r="IF28" s="1791"/>
      <c r="IG28" s="1791"/>
      <c r="IH28" s="1791"/>
      <c r="II28" s="1791"/>
      <c r="IJ28" s="1791"/>
      <c r="IK28" s="1791"/>
      <c r="IL28" s="1791"/>
      <c r="IM28" s="1791"/>
      <c r="IN28" s="1791"/>
      <c r="IO28" s="1791"/>
      <c r="IP28" s="1791"/>
      <c r="IQ28" s="1791"/>
      <c r="IR28" s="1791"/>
      <c r="IS28" s="1791"/>
      <c r="IT28" s="1791"/>
      <c r="IU28" s="1791"/>
      <c r="IV28" s="1791"/>
      <c r="IW28" s="1791"/>
      <c r="IX28" s="1791"/>
      <c r="IY28" s="1791"/>
      <c r="IZ28" s="1791"/>
      <c r="JA28" s="1791"/>
      <c r="JB28" s="1791"/>
      <c r="JC28" s="1791"/>
      <c r="JD28" s="1791"/>
      <c r="JE28" s="1791"/>
      <c r="JF28" s="1791"/>
      <c r="JG28" s="1791"/>
      <c r="JH28" s="1791"/>
      <c r="JI28" s="1791"/>
    </row>
    <row r="29" spans="1:269" s="1791" customFormat="1" ht="15">
      <c r="A29" s="1830"/>
      <c r="B29" s="1828" t="s">
        <v>1740</v>
      </c>
      <c r="C29" s="1803">
        <v>691984.52361000003</v>
      </c>
      <c r="D29" s="1803">
        <v>1630877.1000700002</v>
      </c>
      <c r="E29" s="1803">
        <v>2677000.7951766998</v>
      </c>
      <c r="F29" s="1803">
        <v>3447036.9197967001</v>
      </c>
      <c r="G29" s="1803">
        <v>3453947.7935166378</v>
      </c>
      <c r="H29" s="1803">
        <v>3470271.0969222113</v>
      </c>
      <c r="I29" s="1803">
        <v>3519218.286967658</v>
      </c>
      <c r="J29" s="1803">
        <v>3478703.6846766998</v>
      </c>
      <c r="K29" s="1803">
        <v>3507894.4714867007</v>
      </c>
      <c r="L29" s="1804">
        <v>3590503.0770967002</v>
      </c>
      <c r="M29" s="1803">
        <v>3590867.4672167003</v>
      </c>
      <c r="N29" s="1804">
        <v>3620846.2799867</v>
      </c>
      <c r="O29" s="1803">
        <v>3636466.1126300008</v>
      </c>
      <c r="P29" s="1804">
        <v>3645950.2068699994</v>
      </c>
      <c r="Q29" s="1803">
        <v>3622405.73899</v>
      </c>
      <c r="R29" s="1804">
        <v>3576113.1810300001</v>
      </c>
      <c r="S29" s="1803">
        <v>3485163.7510699383</v>
      </c>
      <c r="T29" s="1804">
        <v>3546553.6411355119</v>
      </c>
      <c r="U29" s="1803">
        <v>3526320.6346109584</v>
      </c>
      <c r="V29" s="1804">
        <v>3529590.9622199992</v>
      </c>
      <c r="W29" s="1803">
        <v>3525403.7530300003</v>
      </c>
      <c r="X29" s="1804">
        <v>3538354.9147000001</v>
      </c>
      <c r="Y29" s="1803">
        <v>3640067.9267000002</v>
      </c>
      <c r="Z29" s="1804">
        <v>3664623.4731700001</v>
      </c>
      <c r="AA29" s="1803">
        <v>3688661.67325</v>
      </c>
      <c r="AB29" s="1804">
        <v>3727255.2618300007</v>
      </c>
      <c r="AC29" s="1803">
        <v>3765907.4903500001</v>
      </c>
      <c r="AD29" s="1804">
        <v>3745161.7180300001</v>
      </c>
      <c r="AE29" s="1803">
        <v>3555730.5483300006</v>
      </c>
      <c r="AF29" s="1804">
        <v>3546624.0964699998</v>
      </c>
      <c r="AG29" s="1803">
        <v>3669971.9566800008</v>
      </c>
      <c r="AH29" s="1804">
        <v>3623236.2869699998</v>
      </c>
      <c r="AI29" s="1803">
        <v>3599889.6214899998</v>
      </c>
      <c r="AJ29" s="1804">
        <v>3560492.1783849592</v>
      </c>
      <c r="AK29" s="1803">
        <v>3594378.6996199996</v>
      </c>
      <c r="AL29" s="1804">
        <v>3570902.9403400002</v>
      </c>
      <c r="AM29" s="1803">
        <v>3662880.1963011073</v>
      </c>
      <c r="AN29" s="1804">
        <v>3686048.5687469104</v>
      </c>
      <c r="AO29" s="1803">
        <v>3728712.8780936813</v>
      </c>
      <c r="AP29" s="1804">
        <v>3656382.4174580397</v>
      </c>
      <c r="AQ29" s="1803">
        <v>3617631.1352575668</v>
      </c>
      <c r="AR29" s="1804">
        <v>3513694.2428963841</v>
      </c>
      <c r="AS29" s="1803">
        <v>3501982.2539347992</v>
      </c>
      <c r="AT29" s="1804">
        <v>3441229.27263</v>
      </c>
      <c r="AU29" s="1803">
        <v>3418396.437107082</v>
      </c>
      <c r="AV29" s="1804">
        <v>3404461.0495065413</v>
      </c>
      <c r="AW29" s="1803">
        <v>3317920.3570884736</v>
      </c>
      <c r="AX29" s="1804">
        <v>3303535.0178633733</v>
      </c>
      <c r="AY29" s="1803">
        <v>3336525.6382400007</v>
      </c>
      <c r="AZ29" s="1804">
        <v>3370811.4895799998</v>
      </c>
      <c r="BA29" s="1803">
        <v>3451750.6694500963</v>
      </c>
      <c r="BB29" s="1803">
        <v>3513528.5385338748</v>
      </c>
      <c r="BC29" s="1803">
        <v>3371315.741020096</v>
      </c>
      <c r="BD29" s="1804">
        <v>3378765.9015700961</v>
      </c>
      <c r="BE29" s="1803">
        <v>3491284.2102690521</v>
      </c>
      <c r="BF29" s="1804">
        <v>3432588.5980400965</v>
      </c>
      <c r="BG29" s="1803">
        <v>3506267.4150483808</v>
      </c>
      <c r="BH29" s="1804">
        <v>3510217.4549107053</v>
      </c>
      <c r="BI29" s="1803">
        <v>3479168.4683600962</v>
      </c>
      <c r="BJ29" s="1804">
        <v>3583730.9134915867</v>
      </c>
      <c r="BK29" s="1803">
        <v>3636255.6515299999</v>
      </c>
      <c r="BL29" s="1804">
        <v>3690693.6506081438</v>
      </c>
      <c r="BM29" s="1803">
        <v>3693554.7114386763</v>
      </c>
      <c r="BN29" s="1804">
        <v>3719426.110991756</v>
      </c>
      <c r="BO29" s="1803">
        <v>3575666.8420974212</v>
      </c>
      <c r="BP29" s="1803">
        <v>3587357.4513527984</v>
      </c>
      <c r="BQ29" s="1804">
        <v>3696773.6132390965</v>
      </c>
      <c r="BR29" s="1803">
        <v>3729340.824614523</v>
      </c>
      <c r="BS29" s="1803">
        <v>3800875.8330609738</v>
      </c>
      <c r="BT29" s="1803">
        <v>3911089.42904511</v>
      </c>
      <c r="BU29" s="1804">
        <v>3646243.6446199999</v>
      </c>
      <c r="BV29" s="1803">
        <v>3724967.4681800003</v>
      </c>
      <c r="BW29" s="1804">
        <v>3890142.1718676044</v>
      </c>
      <c r="BX29" s="1803">
        <v>4004414.1619420568</v>
      </c>
      <c r="BY29" s="1804">
        <v>3989955.0563707571</v>
      </c>
      <c r="BZ29" s="1803">
        <v>4058650.6939494205</v>
      </c>
      <c r="CA29" s="1804">
        <v>3912302.0922066588</v>
      </c>
      <c r="CB29" s="1803">
        <v>4058929.1956351707</v>
      </c>
      <c r="CC29" s="1804">
        <v>3952664.9001350566</v>
      </c>
      <c r="CD29" s="1803">
        <v>4012055.02805785</v>
      </c>
      <c r="CE29" s="1803">
        <v>4416515.1492381534</v>
      </c>
      <c r="CF29" s="1805">
        <v>5128717.217177962</v>
      </c>
      <c r="CG29" s="1805">
        <v>5545.4759964317936</v>
      </c>
      <c r="CH29" s="1805">
        <v>6099.7876348397613</v>
      </c>
      <c r="CI29" s="1805">
        <v>6875.4972827961337</v>
      </c>
      <c r="CJ29" s="1805">
        <v>7820.4024367054562</v>
      </c>
      <c r="CK29" s="1805">
        <v>9712.660414770131</v>
      </c>
      <c r="CL29" s="1805">
        <v>11113.071624521439</v>
      </c>
      <c r="CM29" s="1805">
        <v>13046.099498086678</v>
      </c>
      <c r="CN29" s="1805">
        <v>14658.746057697077</v>
      </c>
      <c r="CO29" s="1805">
        <v>17465.318539241325</v>
      </c>
      <c r="CP29" s="1805">
        <v>18442.253624771365</v>
      </c>
      <c r="CQ29" s="1805">
        <v>21577.980227975462</v>
      </c>
      <c r="CR29" s="1805">
        <v>32186.55848983812</v>
      </c>
      <c r="CS29" s="1805">
        <v>39227.391597319649</v>
      </c>
      <c r="CT29" s="1805">
        <v>46644.986049160274</v>
      </c>
      <c r="CU29" s="1805">
        <v>49157.774700240378</v>
      </c>
      <c r="CV29" s="1805">
        <v>57113.246076106196</v>
      </c>
      <c r="CW29" s="1805">
        <v>63465.738171384452</v>
      </c>
      <c r="CX29" s="1805">
        <v>74660.404583752883</v>
      </c>
      <c r="CY29" s="1805">
        <v>83910.160396629624</v>
      </c>
      <c r="CZ29" s="1805">
        <v>91928.403188014796</v>
      </c>
      <c r="DA29" s="1805">
        <v>94480.029443116</v>
      </c>
      <c r="DB29" s="1805">
        <v>107778.01650452302</v>
      </c>
      <c r="DC29" s="1805">
        <v>117357.45147280785</v>
      </c>
      <c r="DD29" s="1805">
        <v>130116.70709501702</v>
      </c>
      <c r="DE29" s="1805">
        <v>139872.82571335623</v>
      </c>
      <c r="DF29" s="1805">
        <v>149845.6402298352</v>
      </c>
      <c r="DG29" s="1805">
        <v>160186.85144490807</v>
      </c>
      <c r="DH29" s="1805">
        <v>178008.08043340434</v>
      </c>
      <c r="DI29" s="1805">
        <v>201639.25473523384</v>
      </c>
      <c r="DJ29" s="1805">
        <v>222930.13271089652</v>
      </c>
      <c r="DK29" s="1805">
        <v>243793.08037545602</v>
      </c>
      <c r="DL29" s="1805">
        <v>264623.90512263298</v>
      </c>
      <c r="DM29" s="1805">
        <v>312329.17382936296</v>
      </c>
      <c r="DN29" s="1805">
        <v>367183.53121902136</v>
      </c>
      <c r="DO29" s="1805">
        <v>489371.29607432161</v>
      </c>
      <c r="DP29" s="1805">
        <v>587724.53114815964</v>
      </c>
      <c r="DQ29" s="1805">
        <v>680729.61839472677</v>
      </c>
      <c r="DR29" s="1805">
        <v>806177.22163028421</v>
      </c>
      <c r="DS29" s="1805">
        <v>947865.18004549458</v>
      </c>
      <c r="DT29" s="1805">
        <v>867726.76721736474</v>
      </c>
      <c r="DU29" s="1805">
        <v>989858.25351181719</v>
      </c>
      <c r="DV29" s="1805">
        <v>1088409.0784075006</v>
      </c>
      <c r="DW29" s="1805">
        <v>1335038.9171923753</v>
      </c>
      <c r="DX29" s="1805">
        <v>1518868.4315092303</v>
      </c>
      <c r="DY29" s="1805">
        <v>1742242.4208102359</v>
      </c>
      <c r="DZ29" s="1805">
        <v>1908714.7545865134</v>
      </c>
      <c r="EA29" s="1805">
        <v>4267188.6061490271</v>
      </c>
      <c r="EB29" s="1805">
        <v>9307905.9903608859</v>
      </c>
      <c r="EC29" s="1805">
        <v>7744009.6689359257</v>
      </c>
      <c r="ED29" s="1805">
        <v>7751457.5554666333</v>
      </c>
      <c r="EE29" s="1805">
        <v>9268723.7348858565</v>
      </c>
      <c r="EF29" s="1805">
        <v>9886704.8582012989</v>
      </c>
      <c r="EG29" s="1805">
        <v>10212529.111241844</v>
      </c>
      <c r="EH29" s="1805">
        <v>11037279.520165317</v>
      </c>
      <c r="EI29" s="1805">
        <v>17254185.998476133</v>
      </c>
      <c r="EJ29" s="1805">
        <v>25511768.494017288</v>
      </c>
      <c r="EK29" s="1805">
        <v>39450759.914331689</v>
      </c>
      <c r="EL29" s="1805">
        <v>23982.040420665802</v>
      </c>
      <c r="EM29" s="1805">
        <v>25023.652757437238</v>
      </c>
      <c r="EN29" s="1805">
        <v>26710.314646692917</v>
      </c>
      <c r="EO29" s="1805">
        <v>28789.279362200872</v>
      </c>
      <c r="EP29" s="1805">
        <v>29765.671036950167</v>
      </c>
      <c r="EQ29" s="1805">
        <v>47260.910804578351</v>
      </c>
      <c r="ER29" s="1805">
        <v>51801.646522033821</v>
      </c>
      <c r="ES29" s="1805">
        <v>50442.203929907228</v>
      </c>
      <c r="ET29" s="1805">
        <v>51697.85456006437</v>
      </c>
      <c r="EU29" s="1805">
        <v>53603.63415564505</v>
      </c>
      <c r="EV29" s="1805">
        <v>54079.944716215112</v>
      </c>
      <c r="EW29" s="1805">
        <v>55269.438441912898</v>
      </c>
      <c r="EX29" s="1805">
        <v>58425.379408594621</v>
      </c>
      <c r="EY29" s="1805">
        <v>61823.681424067654</v>
      </c>
      <c r="EZ29" s="1805">
        <v>63840.163184595716</v>
      </c>
      <c r="FA29" s="1805">
        <v>64535.764279846961</v>
      </c>
      <c r="FB29" s="1806"/>
      <c r="FC29" s="1806"/>
      <c r="FD29" s="1806"/>
      <c r="FE29" s="1806"/>
      <c r="FF29" s="1806"/>
      <c r="FG29" s="1806"/>
      <c r="FH29" s="1806"/>
      <c r="FI29" s="1806"/>
      <c r="FJ29" s="1806"/>
      <c r="FK29" s="1806"/>
      <c r="FL29" s="1806"/>
      <c r="FM29" s="1806"/>
      <c r="FN29" s="1806"/>
      <c r="FO29" s="1806"/>
      <c r="FP29" s="1806"/>
      <c r="FQ29" s="1806"/>
      <c r="FR29" s="1806"/>
      <c r="FS29" s="1806"/>
      <c r="FT29" s="1806"/>
      <c r="FU29" s="1806"/>
      <c r="FV29" s="1806"/>
      <c r="FW29" s="1806"/>
      <c r="FX29" s="1806"/>
      <c r="FY29" s="1806"/>
    </row>
    <row r="30" spans="1:269" s="1791" customFormat="1" ht="15">
      <c r="A30" s="1830"/>
      <c r="B30" s="1884" t="s">
        <v>1739</v>
      </c>
      <c r="C30" s="1803">
        <v>20069.400120000002</v>
      </c>
      <c r="D30" s="1803">
        <v>13534.424300000001</v>
      </c>
      <c r="E30" s="1803">
        <v>13925.675296700001</v>
      </c>
      <c r="F30" s="1803">
        <v>9983.6922966999991</v>
      </c>
      <c r="G30" s="1803">
        <v>10360.7993967</v>
      </c>
      <c r="H30" s="1803">
        <v>10360.0560367</v>
      </c>
      <c r="I30" s="1803">
        <v>10359.3148767</v>
      </c>
      <c r="J30" s="1803">
        <v>10360.822986699999</v>
      </c>
      <c r="K30" s="1803">
        <v>9475.8279867000001</v>
      </c>
      <c r="L30" s="1804">
        <v>9474.7895367000001</v>
      </c>
      <c r="M30" s="1803">
        <v>5491.9500767</v>
      </c>
      <c r="N30" s="1804">
        <v>5496.6938467</v>
      </c>
      <c r="O30" s="1803">
        <v>3507.2314099999999</v>
      </c>
      <c r="P30" s="1804">
        <v>3503.5380300000002</v>
      </c>
      <c r="Q30" s="1803">
        <v>3504.0477500000002</v>
      </c>
      <c r="R30" s="1804">
        <v>3504.8586599999999</v>
      </c>
      <c r="S30" s="1803">
        <v>4069.5117099999998</v>
      </c>
      <c r="T30" s="1804">
        <v>4078.5276400000002</v>
      </c>
      <c r="U30" s="1803">
        <v>4374.7437799999998</v>
      </c>
      <c r="V30" s="1804">
        <v>4365.3751199999997</v>
      </c>
      <c r="W30" s="1803">
        <v>4489.3767900000003</v>
      </c>
      <c r="X30" s="1804">
        <v>4475.9270099999994</v>
      </c>
      <c r="Y30" s="1803">
        <v>4437.7537400000001</v>
      </c>
      <c r="Z30" s="1804">
        <v>4474.7992599999998</v>
      </c>
      <c r="AA30" s="1803">
        <v>4475.7890299999999</v>
      </c>
      <c r="AB30" s="1804">
        <v>4492.7380299999995</v>
      </c>
      <c r="AC30" s="1803">
        <v>4503.4083199999995</v>
      </c>
      <c r="AD30" s="1804">
        <v>4483.5508199999995</v>
      </c>
      <c r="AE30" s="1803">
        <v>4492.68145</v>
      </c>
      <c r="AF30" s="1804">
        <v>4519.6629199999998</v>
      </c>
      <c r="AG30" s="1803">
        <v>3923.1707099999999</v>
      </c>
      <c r="AH30" s="1804">
        <v>3983.4723599999998</v>
      </c>
      <c r="AI30" s="1803">
        <v>3562.5012699999997</v>
      </c>
      <c r="AJ30" s="1804">
        <v>19232.412220000002</v>
      </c>
      <c r="AK30" s="1803">
        <v>34495.994679999996</v>
      </c>
      <c r="AL30" s="1804">
        <v>35404.913620000007</v>
      </c>
      <c r="AM30" s="1803">
        <v>40423.885609999998</v>
      </c>
      <c r="AN30" s="1804">
        <v>49841.621339999998</v>
      </c>
      <c r="AO30" s="1803">
        <v>51350.225879999998</v>
      </c>
      <c r="AP30" s="1804">
        <v>54166.792849999998</v>
      </c>
      <c r="AQ30" s="1803">
        <v>46369.700290000001</v>
      </c>
      <c r="AR30" s="1804">
        <v>28542.268530000001</v>
      </c>
      <c r="AS30" s="1803">
        <v>21995.020069999999</v>
      </c>
      <c r="AT30" s="1804">
        <v>21806.648500000003</v>
      </c>
      <c r="AU30" s="1803">
        <v>15613.652840000001</v>
      </c>
      <c r="AV30" s="1804">
        <v>17286.84921</v>
      </c>
      <c r="AW30" s="1803">
        <v>27112.66863</v>
      </c>
      <c r="AX30" s="1804">
        <v>14341.037900000001</v>
      </c>
      <c r="AY30" s="1803">
        <v>15847.284540000001</v>
      </c>
      <c r="AZ30" s="1804">
        <v>15983.241780000002</v>
      </c>
      <c r="BA30" s="1803">
        <v>15883.64025</v>
      </c>
      <c r="BB30" s="1803">
        <v>16422.009129999999</v>
      </c>
      <c r="BC30" s="1803">
        <v>15931.58618</v>
      </c>
      <c r="BD30" s="1804">
        <v>21712.66721</v>
      </c>
      <c r="BE30" s="1803">
        <v>21760.494579999999</v>
      </c>
      <c r="BF30" s="1804">
        <v>18704.04608</v>
      </c>
      <c r="BG30" s="1803">
        <v>19992.789560000005</v>
      </c>
      <c r="BH30" s="1804">
        <v>20634.266459999999</v>
      </c>
      <c r="BI30" s="1803">
        <v>21723.984599999996</v>
      </c>
      <c r="BJ30" s="1804">
        <v>30090.81697</v>
      </c>
      <c r="BK30" s="1803">
        <v>24112.127069999999</v>
      </c>
      <c r="BL30" s="1804">
        <v>29027.930279999997</v>
      </c>
      <c r="BM30" s="1803">
        <v>30167.18002</v>
      </c>
      <c r="BN30" s="1804">
        <v>25776.783590000003</v>
      </c>
      <c r="BO30" s="1803">
        <v>14203.441250000002</v>
      </c>
      <c r="BP30" s="1803">
        <v>14223.704489999998</v>
      </c>
      <c r="BQ30" s="1804">
        <v>15959.491080000002</v>
      </c>
      <c r="BR30" s="1803">
        <v>14425.527999999998</v>
      </c>
      <c r="BS30" s="1803">
        <v>19406.233250000001</v>
      </c>
      <c r="BT30" s="1803">
        <v>19822.364569999998</v>
      </c>
      <c r="BU30" s="1804">
        <v>20351.395079999998</v>
      </c>
      <c r="BV30" s="1803">
        <v>22784.686269999998</v>
      </c>
      <c r="BW30" s="1804">
        <v>21112.93622</v>
      </c>
      <c r="BX30" s="1803">
        <v>21332.889880000002</v>
      </c>
      <c r="BY30" s="1804">
        <v>21390.077670000002</v>
      </c>
      <c r="BZ30" s="1803">
        <v>21335.351900000001</v>
      </c>
      <c r="CA30" s="1804">
        <v>17030.762709999999</v>
      </c>
      <c r="CB30" s="1803">
        <v>17036.090240000001</v>
      </c>
      <c r="CC30" s="1804">
        <v>21956.095130000002</v>
      </c>
      <c r="CD30" s="1803">
        <v>24683.875669999998</v>
      </c>
      <c r="CE30" s="1803">
        <v>25361.289689999998</v>
      </c>
      <c r="CF30" s="1805">
        <v>23154.784980000004</v>
      </c>
      <c r="CG30" s="1805">
        <v>33.310971180000003</v>
      </c>
      <c r="CH30" s="1805">
        <v>125.70215250000001</v>
      </c>
      <c r="CI30" s="1805">
        <v>86.780680340000004</v>
      </c>
      <c r="CJ30" s="1805">
        <v>89.898408200000006</v>
      </c>
      <c r="CK30" s="1805">
        <v>65.420528439999998</v>
      </c>
      <c r="CL30" s="1805">
        <v>75.911817551999988</v>
      </c>
      <c r="CM30" s="1805">
        <v>78.069123660000017</v>
      </c>
      <c r="CN30" s="1805">
        <v>174.18002250999999</v>
      </c>
      <c r="CO30" s="1805">
        <v>182.9981138</v>
      </c>
      <c r="CP30" s="1805">
        <v>182.22688644999999</v>
      </c>
      <c r="CQ30" s="1805">
        <v>182.85659200999996</v>
      </c>
      <c r="CR30" s="1805">
        <v>185.97782898999998</v>
      </c>
      <c r="CS30" s="1805">
        <v>184.09409326999997</v>
      </c>
      <c r="CT30" s="1805">
        <v>184.67911056999998</v>
      </c>
      <c r="CU30" s="1805">
        <v>185.81445173999998</v>
      </c>
      <c r="CV30" s="1805">
        <v>1223.75247051</v>
      </c>
      <c r="CW30" s="1805">
        <v>697.64322928999991</v>
      </c>
      <c r="CX30" s="1805">
        <v>703.34333557000002</v>
      </c>
      <c r="CY30" s="1805">
        <v>744.52952577999974</v>
      </c>
      <c r="CZ30" s="1805">
        <v>755.47631273000013</v>
      </c>
      <c r="DA30" s="1805">
        <v>910.75295405999987</v>
      </c>
      <c r="DB30" s="1805">
        <v>1181.3054189399998</v>
      </c>
      <c r="DC30" s="1805">
        <v>1264.1779253700001</v>
      </c>
      <c r="DD30" s="1805">
        <v>1489.1238198099998</v>
      </c>
      <c r="DE30" s="1805">
        <v>1556.2590119499998</v>
      </c>
      <c r="DF30" s="1805">
        <v>1663.0623077200003</v>
      </c>
      <c r="DG30" s="1805">
        <v>1700.9480086899998</v>
      </c>
      <c r="DH30" s="1805">
        <v>1791.4281766500001</v>
      </c>
      <c r="DI30" s="1805">
        <v>1962.9884164299999</v>
      </c>
      <c r="DJ30" s="1805">
        <v>1984.2367217600001</v>
      </c>
      <c r="DK30" s="1805">
        <v>2037.2827790299996</v>
      </c>
      <c r="DL30" s="1805">
        <v>2225.3307545999996</v>
      </c>
      <c r="DM30" s="1805">
        <v>2894.1165787400005</v>
      </c>
      <c r="DN30" s="1805">
        <v>2976.8972634500005</v>
      </c>
      <c r="DO30" s="1805">
        <v>3866.1595426599993</v>
      </c>
      <c r="DP30" s="1805">
        <v>5462.4828799699999</v>
      </c>
      <c r="DQ30" s="1805">
        <v>7151.2121016699994</v>
      </c>
      <c r="DR30" s="1805">
        <v>8394.1273112199997</v>
      </c>
      <c r="DS30" s="1805">
        <v>10349.380214929997</v>
      </c>
      <c r="DT30" s="1805">
        <v>12722.796253470002</v>
      </c>
      <c r="DU30" s="1805">
        <v>13419.30674179</v>
      </c>
      <c r="DV30" s="1805">
        <v>13440.290487280001</v>
      </c>
      <c r="DW30" s="1805">
        <v>14320.237342709997</v>
      </c>
      <c r="DX30" s="1805">
        <v>15366.45237841</v>
      </c>
      <c r="DY30" s="1805">
        <v>18410.955958080001</v>
      </c>
      <c r="DZ30" s="1805">
        <v>21144.958495000003</v>
      </c>
      <c r="EA30" s="1805">
        <v>23007.099441969993</v>
      </c>
      <c r="EB30" s="1805">
        <v>23430.389248519994</v>
      </c>
      <c r="EC30" s="1805">
        <v>42772.151020800004</v>
      </c>
      <c r="ED30" s="1805">
        <v>61406.600259370003</v>
      </c>
      <c r="EE30" s="1805">
        <v>79455.077507099995</v>
      </c>
      <c r="EF30" s="1805">
        <v>92261.98553220999</v>
      </c>
      <c r="EG30" s="1805">
        <v>97474.935672779975</v>
      </c>
      <c r="EH30" s="1805">
        <v>102273.70377731</v>
      </c>
      <c r="EI30" s="1805">
        <v>144071.60724075002</v>
      </c>
      <c r="EJ30" s="1805">
        <v>211425.08775578</v>
      </c>
      <c r="EK30" s="1805">
        <v>325816.65262441011</v>
      </c>
      <c r="EL30" s="1805">
        <v>148.90853368000003</v>
      </c>
      <c r="EM30" s="1805">
        <v>153.63633238700001</v>
      </c>
      <c r="EN30" s="1805">
        <v>237.79814997999998</v>
      </c>
      <c r="EO30" s="1805">
        <v>234.89340390300001</v>
      </c>
      <c r="EP30" s="1805">
        <v>231.22946467900002</v>
      </c>
      <c r="EQ30" s="1805">
        <v>354.10292929600001</v>
      </c>
      <c r="ER30" s="1805">
        <v>437.24557166599993</v>
      </c>
      <c r="ES30" s="1805">
        <v>402.42598225500006</v>
      </c>
      <c r="ET30" s="1805">
        <v>403.34053602</v>
      </c>
      <c r="EU30" s="1805">
        <v>519.44190151999999</v>
      </c>
      <c r="EV30" s="1805">
        <v>538.87781354000003</v>
      </c>
      <c r="EW30" s="1805">
        <v>545.43622704999996</v>
      </c>
      <c r="EX30" s="1805">
        <v>577.07438501999991</v>
      </c>
      <c r="EY30" s="1805">
        <v>599.75632758999996</v>
      </c>
      <c r="EZ30" s="1805">
        <v>629.78809589000002</v>
      </c>
      <c r="FA30" s="1805">
        <v>639.94858072</v>
      </c>
      <c r="FB30" s="1806"/>
      <c r="FC30" s="1806"/>
      <c r="FD30" s="1806"/>
      <c r="FE30" s="1806"/>
      <c r="FF30" s="1806"/>
      <c r="FG30" s="1806"/>
      <c r="FH30" s="1806"/>
      <c r="FI30" s="1806"/>
      <c r="FJ30" s="1806"/>
      <c r="FK30" s="1806"/>
      <c r="FL30" s="1806"/>
      <c r="FM30" s="1806"/>
      <c r="FN30" s="1806"/>
      <c r="FO30" s="1806"/>
      <c r="FP30" s="1806"/>
      <c r="FQ30" s="1806"/>
      <c r="FR30" s="1806"/>
      <c r="FS30" s="1806"/>
      <c r="FT30" s="1806"/>
      <c r="FU30" s="1806"/>
      <c r="FV30" s="1806"/>
      <c r="FW30" s="1806"/>
      <c r="FX30" s="1806"/>
      <c r="FY30" s="1806"/>
    </row>
    <row r="31" spans="1:269" s="1800" customFormat="1" ht="15">
      <c r="A31" s="1801"/>
      <c r="B31" s="1884" t="s">
        <v>1738</v>
      </c>
      <c r="C31" s="1803">
        <v>671915.12349000003</v>
      </c>
      <c r="D31" s="1803">
        <v>1617342.6757700001</v>
      </c>
      <c r="E31" s="1803">
        <v>2663075.1198799997</v>
      </c>
      <c r="F31" s="1803">
        <v>3437053.2275</v>
      </c>
      <c r="G31" s="1803">
        <v>3443586.9941199375</v>
      </c>
      <c r="H31" s="1803">
        <v>3459911.0408855113</v>
      </c>
      <c r="I31" s="1803">
        <v>3508858.9720909582</v>
      </c>
      <c r="J31" s="1803">
        <v>3468342.8616899997</v>
      </c>
      <c r="K31" s="1803">
        <v>3498418.6435000007</v>
      </c>
      <c r="L31" s="1804">
        <v>3581028.2875600001</v>
      </c>
      <c r="M31" s="1803">
        <v>3585375.5171400001</v>
      </c>
      <c r="N31" s="1804">
        <v>3615349.5861400003</v>
      </c>
      <c r="O31" s="1803">
        <v>3632958.8812200008</v>
      </c>
      <c r="P31" s="1804">
        <v>3642446.6688399995</v>
      </c>
      <c r="Q31" s="1803">
        <v>3618901.6912400001</v>
      </c>
      <c r="R31" s="1804">
        <v>3572608.3223700002</v>
      </c>
      <c r="S31" s="1803">
        <v>3481094.2393599381</v>
      </c>
      <c r="T31" s="1804">
        <v>3542475.1134955119</v>
      </c>
      <c r="U31" s="1803">
        <v>3521945.8908309583</v>
      </c>
      <c r="V31" s="1804">
        <v>3525225.5870999992</v>
      </c>
      <c r="W31" s="1803">
        <v>3520914.3762400001</v>
      </c>
      <c r="X31" s="1804">
        <v>3533878.9876899999</v>
      </c>
      <c r="Y31" s="1803">
        <v>3635630.1729600001</v>
      </c>
      <c r="Z31" s="1804">
        <v>3660148.6739100004</v>
      </c>
      <c r="AA31" s="1803">
        <v>3684185.8842199999</v>
      </c>
      <c r="AB31" s="1804">
        <v>3722762.5238000005</v>
      </c>
      <c r="AC31" s="1803">
        <v>3761404.0820300002</v>
      </c>
      <c r="AD31" s="1804">
        <v>3740678.1672100001</v>
      </c>
      <c r="AE31" s="1803">
        <v>3551237.8668800006</v>
      </c>
      <c r="AF31" s="1804">
        <v>3542104.4335499997</v>
      </c>
      <c r="AG31" s="1803">
        <v>3666048.7859700006</v>
      </c>
      <c r="AH31" s="1804">
        <v>3619252.8146099998</v>
      </c>
      <c r="AI31" s="1803">
        <v>3596327.1202199999</v>
      </c>
      <c r="AJ31" s="1804">
        <v>3541259.7661649594</v>
      </c>
      <c r="AK31" s="1803">
        <v>3559882.7049399996</v>
      </c>
      <c r="AL31" s="1804">
        <v>3535498.0267200004</v>
      </c>
      <c r="AM31" s="1803">
        <v>3622456.3106911075</v>
      </c>
      <c r="AN31" s="1804">
        <v>3636206.9474069104</v>
      </c>
      <c r="AO31" s="1803">
        <v>3677362.6522136815</v>
      </c>
      <c r="AP31" s="1804">
        <v>3602215.6246080399</v>
      </c>
      <c r="AQ31" s="1803">
        <v>3571261.4349675667</v>
      </c>
      <c r="AR31" s="1804">
        <v>3485151.9743663841</v>
      </c>
      <c r="AS31" s="1803">
        <v>3479987.2338647991</v>
      </c>
      <c r="AT31" s="1804">
        <v>3419422.6241299999</v>
      </c>
      <c r="AU31" s="1803">
        <v>3402782.7842670819</v>
      </c>
      <c r="AV31" s="1804">
        <v>3387174.2002965412</v>
      </c>
      <c r="AW31" s="1803">
        <v>3290807.6884584734</v>
      </c>
      <c r="AX31" s="1804">
        <v>3289193.9799633734</v>
      </c>
      <c r="AY31" s="1803">
        <v>3320678.3537000008</v>
      </c>
      <c r="AZ31" s="1804">
        <v>3354828.2478</v>
      </c>
      <c r="BA31" s="1803">
        <v>3435867.0292000961</v>
      </c>
      <c r="BB31" s="1803">
        <v>3497106.5294038747</v>
      </c>
      <c r="BC31" s="1803">
        <v>3355384.1548400959</v>
      </c>
      <c r="BD31" s="1804">
        <v>3357053.234360096</v>
      </c>
      <c r="BE31" s="1803">
        <v>3469523.7156890519</v>
      </c>
      <c r="BF31" s="1804">
        <v>3413884.5519600962</v>
      </c>
      <c r="BG31" s="1803">
        <v>3486274.6254883809</v>
      </c>
      <c r="BH31" s="1804">
        <v>3489583.1884507053</v>
      </c>
      <c r="BI31" s="1803">
        <v>3457444.4837600961</v>
      </c>
      <c r="BJ31" s="1804">
        <v>3553640.0965215866</v>
      </c>
      <c r="BK31" s="1803">
        <v>3612143.52446</v>
      </c>
      <c r="BL31" s="1804">
        <v>3661665.7203281438</v>
      </c>
      <c r="BM31" s="1803">
        <v>3663387.5314186765</v>
      </c>
      <c r="BN31" s="1804">
        <v>3693649.3274017558</v>
      </c>
      <c r="BO31" s="1803">
        <v>3561463.400847421</v>
      </c>
      <c r="BP31" s="1803">
        <v>3573133.7468627985</v>
      </c>
      <c r="BQ31" s="1804">
        <v>3680814.1221590964</v>
      </c>
      <c r="BR31" s="1803">
        <v>3714915.296614523</v>
      </c>
      <c r="BS31" s="1803">
        <v>3781469.5998109737</v>
      </c>
      <c r="BT31" s="1803">
        <v>3891267.0644751098</v>
      </c>
      <c r="BU31" s="1804">
        <v>3625892.2495399998</v>
      </c>
      <c r="BV31" s="1803">
        <v>3702182.7819100004</v>
      </c>
      <c r="BW31" s="1804">
        <v>3869029.2356476043</v>
      </c>
      <c r="BX31" s="1803">
        <v>3983081.2720620567</v>
      </c>
      <c r="BY31" s="1804">
        <v>3968564.978700757</v>
      </c>
      <c r="BZ31" s="1803">
        <v>4037315.3420494203</v>
      </c>
      <c r="CA31" s="1804">
        <v>3895271.3294966589</v>
      </c>
      <c r="CB31" s="1803">
        <v>4041893.1053951709</v>
      </c>
      <c r="CC31" s="1804">
        <v>3930708.8050050568</v>
      </c>
      <c r="CD31" s="1803">
        <v>3987371.15238785</v>
      </c>
      <c r="CE31" s="1803">
        <v>4391153.8595481534</v>
      </c>
      <c r="CF31" s="1805">
        <v>5105562.432197962</v>
      </c>
      <c r="CG31" s="1805">
        <v>5512.1650252517938</v>
      </c>
      <c r="CH31" s="1805">
        <v>5974.0854823397613</v>
      </c>
      <c r="CI31" s="1805">
        <v>6788.7166024561329</v>
      </c>
      <c r="CJ31" s="1805">
        <v>7730.5040285054556</v>
      </c>
      <c r="CK31" s="1805">
        <v>9647.2398863301296</v>
      </c>
      <c r="CL31" s="1805">
        <v>11037.159806969437</v>
      </c>
      <c r="CM31" s="1805">
        <v>12968.030374426678</v>
      </c>
      <c r="CN31" s="1805">
        <v>14484.566035187077</v>
      </c>
      <c r="CO31" s="1805">
        <v>17282.320425441325</v>
      </c>
      <c r="CP31" s="1805">
        <v>18260.026738321365</v>
      </c>
      <c r="CQ31" s="1805">
        <v>21395.123635965461</v>
      </c>
      <c r="CR31" s="1805">
        <v>32000.580660848118</v>
      </c>
      <c r="CS31" s="1805">
        <v>39043.297504049653</v>
      </c>
      <c r="CT31" s="1805">
        <v>46460.306938590271</v>
      </c>
      <c r="CU31" s="1805">
        <v>48971.960248500385</v>
      </c>
      <c r="CV31" s="1805">
        <v>55889.493605596203</v>
      </c>
      <c r="CW31" s="1805">
        <v>62768.094942094453</v>
      </c>
      <c r="CX31" s="1805">
        <v>73957.061248182887</v>
      </c>
      <c r="CY31" s="1805">
        <v>83165.630870849636</v>
      </c>
      <c r="CZ31" s="1805">
        <v>91172.926875284786</v>
      </c>
      <c r="DA31" s="1805">
        <v>93569.276489055992</v>
      </c>
      <c r="DB31" s="1805">
        <v>106596.71108558303</v>
      </c>
      <c r="DC31" s="1805">
        <v>116093.27354743786</v>
      </c>
      <c r="DD31" s="1805">
        <v>128627.58327520701</v>
      </c>
      <c r="DE31" s="1805">
        <v>138316.56670140623</v>
      </c>
      <c r="DF31" s="1805">
        <v>148182.57792211522</v>
      </c>
      <c r="DG31" s="1805">
        <v>158485.9034362181</v>
      </c>
      <c r="DH31" s="1805">
        <v>176216.65225675434</v>
      </c>
      <c r="DI31" s="1805">
        <v>199676.26631880386</v>
      </c>
      <c r="DJ31" s="1805">
        <v>220945.89598913651</v>
      </c>
      <c r="DK31" s="1805">
        <v>241755.79759642601</v>
      </c>
      <c r="DL31" s="1805">
        <v>262398.57436803298</v>
      </c>
      <c r="DM31" s="1805">
        <v>309435.05725062301</v>
      </c>
      <c r="DN31" s="1805">
        <v>364206.63395557133</v>
      </c>
      <c r="DO31" s="1805">
        <v>485505.13653166161</v>
      </c>
      <c r="DP31" s="1805">
        <v>582262.04826818965</v>
      </c>
      <c r="DQ31" s="1805">
        <v>673578.40629305667</v>
      </c>
      <c r="DR31" s="1805">
        <v>797783.09431906417</v>
      </c>
      <c r="DS31" s="1805">
        <v>937515.79983056465</v>
      </c>
      <c r="DT31" s="1805">
        <v>855003.97096389486</v>
      </c>
      <c r="DU31" s="1805">
        <v>976438.94677002716</v>
      </c>
      <c r="DV31" s="1805">
        <v>1074968.7879202208</v>
      </c>
      <c r="DW31" s="1805">
        <v>1320718.6798496651</v>
      </c>
      <c r="DX31" s="1805">
        <v>1503501.9791308204</v>
      </c>
      <c r="DY31" s="1805">
        <v>1723831.4648521559</v>
      </c>
      <c r="DZ31" s="1805">
        <v>1887569.7960915135</v>
      </c>
      <c r="EA31" s="1805">
        <v>4244181.5067070574</v>
      </c>
      <c r="EB31" s="1805">
        <v>9284475.6011123657</v>
      </c>
      <c r="EC31" s="1805">
        <v>7701237.5179151259</v>
      </c>
      <c r="ED31" s="1805">
        <v>7690050.9552072631</v>
      </c>
      <c r="EE31" s="1805">
        <v>9189268.6573787574</v>
      </c>
      <c r="EF31" s="1805">
        <v>9794442.8726690896</v>
      </c>
      <c r="EG31" s="1805">
        <v>10115054.175569065</v>
      </c>
      <c r="EH31" s="1805">
        <v>10935005.816388007</v>
      </c>
      <c r="EI31" s="1805">
        <v>17110114.391235381</v>
      </c>
      <c r="EJ31" s="1805">
        <v>25300343.406261507</v>
      </c>
      <c r="EK31" s="1805">
        <v>39124943.261707276</v>
      </c>
      <c r="EL31" s="1805">
        <v>23833.131886985801</v>
      </c>
      <c r="EM31" s="1805">
        <v>24870.016425050235</v>
      </c>
      <c r="EN31" s="1805">
        <v>26472.516496712917</v>
      </c>
      <c r="EO31" s="1805">
        <v>28554.385958297869</v>
      </c>
      <c r="EP31" s="1805">
        <v>29534.441572271167</v>
      </c>
      <c r="EQ31" s="1805">
        <v>46906.807875282349</v>
      </c>
      <c r="ER31" s="1805">
        <v>51364.400950367817</v>
      </c>
      <c r="ES31" s="1805">
        <v>50039.777947652226</v>
      </c>
      <c r="ET31" s="1805">
        <v>51294.514024044365</v>
      </c>
      <c r="EU31" s="1805">
        <v>53084.192254125053</v>
      </c>
      <c r="EV31" s="1805">
        <v>53541.066902675113</v>
      </c>
      <c r="EW31" s="1805">
        <v>54724.0022148629</v>
      </c>
      <c r="EX31" s="1805">
        <v>57848.30502357462</v>
      </c>
      <c r="EY31" s="1805">
        <v>61223.925096477651</v>
      </c>
      <c r="EZ31" s="1805">
        <v>63210.375088705718</v>
      </c>
      <c r="FA31" s="1805">
        <v>63895.815699126957</v>
      </c>
      <c r="FB31" s="1806"/>
      <c r="FC31" s="1806"/>
      <c r="FD31" s="1806"/>
      <c r="FE31" s="1806"/>
      <c r="FF31" s="1806"/>
      <c r="FG31" s="1806"/>
      <c r="FH31" s="1806"/>
      <c r="FI31" s="1806"/>
      <c r="FJ31" s="1806"/>
      <c r="FK31" s="1806"/>
      <c r="FL31" s="1806"/>
      <c r="FM31" s="1806"/>
      <c r="FN31" s="1806"/>
      <c r="FO31" s="1806"/>
      <c r="FP31" s="1806"/>
      <c r="FQ31" s="1806"/>
      <c r="FR31" s="1806"/>
      <c r="FS31" s="1806"/>
      <c r="FT31" s="1806"/>
      <c r="FU31" s="1806"/>
      <c r="FV31" s="1806"/>
      <c r="FW31" s="1806"/>
      <c r="FX31" s="1806"/>
      <c r="FY31" s="1806"/>
      <c r="FZ31" s="1791"/>
      <c r="GA31" s="1791"/>
      <c r="GB31" s="1791"/>
      <c r="GC31" s="1791"/>
      <c r="GD31" s="1791"/>
      <c r="GE31" s="1791"/>
      <c r="GF31" s="1791"/>
      <c r="GG31" s="1791"/>
      <c r="GH31" s="1791"/>
      <c r="GI31" s="1791"/>
      <c r="GJ31" s="1791"/>
      <c r="GK31" s="1791"/>
      <c r="GL31" s="1791"/>
      <c r="GM31" s="1791"/>
      <c r="GN31" s="1791"/>
      <c r="GO31" s="1791"/>
      <c r="GP31" s="1791"/>
      <c r="GQ31" s="1791"/>
      <c r="GR31" s="1791"/>
      <c r="GS31" s="1791"/>
      <c r="GT31" s="1791"/>
      <c r="GU31" s="1791"/>
      <c r="GV31" s="1791"/>
      <c r="GW31" s="1791"/>
      <c r="GX31" s="1791"/>
      <c r="GY31" s="1791"/>
      <c r="GZ31" s="1791"/>
      <c r="HA31" s="1791"/>
      <c r="HB31" s="1791"/>
      <c r="HC31" s="1791"/>
      <c r="HD31" s="1791"/>
      <c r="HE31" s="1791"/>
      <c r="HF31" s="1791"/>
      <c r="HG31" s="1791"/>
      <c r="HH31" s="1791"/>
      <c r="HI31" s="1791"/>
      <c r="HJ31" s="1791"/>
      <c r="HK31" s="1791"/>
      <c r="HL31" s="1791"/>
      <c r="HM31" s="1791"/>
      <c r="HN31" s="1791"/>
      <c r="HO31" s="1791"/>
      <c r="HP31" s="1791"/>
      <c r="HQ31" s="1791"/>
      <c r="HR31" s="1791"/>
      <c r="HS31" s="1791"/>
      <c r="HT31" s="1791"/>
      <c r="HU31" s="1791"/>
      <c r="HV31" s="1791"/>
      <c r="HW31" s="1791"/>
      <c r="HX31" s="1791"/>
      <c r="HY31" s="1791"/>
      <c r="HZ31" s="1791"/>
      <c r="IA31" s="1791"/>
      <c r="IB31" s="1791"/>
      <c r="IC31" s="1791"/>
      <c r="ID31" s="1807"/>
      <c r="IE31" s="1807"/>
      <c r="IF31" s="1807"/>
      <c r="IG31" s="1807"/>
      <c r="IH31" s="1807"/>
      <c r="II31" s="1807"/>
      <c r="IJ31" s="1807"/>
      <c r="IK31" s="1807"/>
      <c r="IL31" s="1807"/>
      <c r="IM31" s="1807"/>
      <c r="IN31" s="1807"/>
      <c r="IO31" s="1807"/>
      <c r="IP31" s="1807"/>
      <c r="IQ31" s="1807"/>
      <c r="IR31" s="1807"/>
      <c r="IS31" s="1807"/>
      <c r="IT31" s="1807"/>
      <c r="IU31" s="1807"/>
      <c r="IV31" s="1807"/>
      <c r="IW31" s="1807"/>
      <c r="IX31" s="1807"/>
      <c r="IY31" s="1807"/>
      <c r="IZ31" s="1807"/>
      <c r="JA31" s="1807"/>
      <c r="JB31" s="1807"/>
      <c r="JC31" s="1807"/>
      <c r="JD31" s="1807"/>
      <c r="JE31" s="1807"/>
      <c r="JF31" s="1807"/>
      <c r="JG31" s="1807"/>
      <c r="JH31" s="1807"/>
      <c r="JI31" s="1807"/>
    </row>
    <row r="32" spans="1:269" s="1834" customFormat="1" ht="15">
      <c r="A32" s="1835"/>
      <c r="B32" s="1885" t="s">
        <v>1830</v>
      </c>
      <c r="C32" s="1811"/>
      <c r="D32" s="1811"/>
      <c r="E32" s="1811"/>
      <c r="F32" s="1811"/>
      <c r="G32" s="1811"/>
      <c r="H32" s="1811"/>
      <c r="I32" s="1811"/>
      <c r="J32" s="1811"/>
      <c r="K32" s="1811"/>
      <c r="L32" s="1812"/>
      <c r="M32" s="1811"/>
      <c r="N32" s="1812"/>
      <c r="O32" s="1811"/>
      <c r="P32" s="1812"/>
      <c r="Q32" s="1811"/>
      <c r="R32" s="1812"/>
      <c r="S32" s="1811"/>
      <c r="T32" s="1812"/>
      <c r="U32" s="1811"/>
      <c r="V32" s="1812"/>
      <c r="W32" s="1811"/>
      <c r="X32" s="1812"/>
      <c r="Y32" s="1811"/>
      <c r="Z32" s="1812"/>
      <c r="AA32" s="1811"/>
      <c r="AB32" s="1812"/>
      <c r="AC32" s="1811"/>
      <c r="AD32" s="1812"/>
      <c r="AE32" s="1811"/>
      <c r="AF32" s="1812"/>
      <c r="AG32" s="1811"/>
      <c r="AH32" s="1812"/>
      <c r="AI32" s="1811"/>
      <c r="AJ32" s="1812"/>
      <c r="AK32" s="1811"/>
      <c r="AL32" s="1812"/>
      <c r="AM32" s="1811"/>
      <c r="AN32" s="1812"/>
      <c r="AO32" s="1811"/>
      <c r="AP32" s="1812"/>
      <c r="AQ32" s="1811"/>
      <c r="AR32" s="1812"/>
      <c r="AS32" s="1811"/>
      <c r="AT32" s="1812"/>
      <c r="AU32" s="1811"/>
      <c r="AV32" s="1812"/>
      <c r="AW32" s="1811"/>
      <c r="AX32" s="1812"/>
      <c r="AY32" s="1811"/>
      <c r="AZ32" s="1812"/>
      <c r="BA32" s="1811"/>
      <c r="BB32" s="1811"/>
      <c r="BC32" s="1811"/>
      <c r="BD32" s="1812"/>
      <c r="BE32" s="1811"/>
      <c r="BF32" s="1812"/>
      <c r="BG32" s="1811"/>
      <c r="BH32" s="1812"/>
      <c r="BI32" s="1811"/>
      <c r="BJ32" s="1812"/>
      <c r="BK32" s="1811"/>
      <c r="BL32" s="1812"/>
      <c r="BM32" s="1811"/>
      <c r="BN32" s="1812"/>
      <c r="BO32" s="1811"/>
      <c r="BP32" s="1811"/>
      <c r="BQ32" s="1812"/>
      <c r="BR32" s="1811"/>
      <c r="BS32" s="1811"/>
      <c r="BT32" s="1811"/>
      <c r="BU32" s="1812"/>
      <c r="BV32" s="1811"/>
      <c r="BW32" s="1812"/>
      <c r="BX32" s="1811"/>
      <c r="BY32" s="1812"/>
      <c r="BZ32" s="1811"/>
      <c r="CA32" s="1812"/>
      <c r="CB32" s="1811"/>
      <c r="CC32" s="1812"/>
      <c r="CD32" s="1811"/>
      <c r="CE32" s="1811"/>
      <c r="CF32" s="1813"/>
      <c r="CG32" s="1813"/>
      <c r="CH32" s="1813"/>
      <c r="CI32" s="1813"/>
      <c r="CJ32" s="1813"/>
      <c r="CK32" s="1813"/>
      <c r="CL32" s="1813"/>
      <c r="CM32" s="1813"/>
      <c r="CN32" s="1813"/>
      <c r="CO32" s="1813"/>
      <c r="CP32" s="1813"/>
      <c r="CQ32" s="1813"/>
      <c r="CR32" s="1813"/>
      <c r="CS32" s="1813"/>
      <c r="CT32" s="1813"/>
      <c r="CU32" s="1813"/>
      <c r="CV32" s="1813"/>
      <c r="CW32" s="1813"/>
      <c r="CX32" s="1813"/>
      <c r="CY32" s="1813"/>
      <c r="CZ32" s="1813"/>
      <c r="DA32" s="1813"/>
      <c r="DB32" s="1813"/>
      <c r="DC32" s="1813"/>
      <c r="DD32" s="1813"/>
      <c r="DE32" s="1813"/>
      <c r="DF32" s="1813"/>
      <c r="DG32" s="1813"/>
      <c r="DH32" s="1813"/>
      <c r="DI32" s="1813"/>
      <c r="DJ32" s="1813"/>
      <c r="DK32" s="1813"/>
      <c r="DL32" s="1813"/>
      <c r="DM32" s="1813"/>
      <c r="DN32" s="1813"/>
      <c r="DO32" s="1813"/>
      <c r="DP32" s="1813"/>
      <c r="DQ32" s="1813"/>
      <c r="DR32" s="1813"/>
      <c r="DS32" s="1813"/>
      <c r="DT32" s="1813"/>
      <c r="DU32" s="1813"/>
      <c r="DV32" s="1813"/>
      <c r="DW32" s="1813"/>
      <c r="DX32" s="1813"/>
      <c r="DY32" s="1813"/>
      <c r="DZ32" s="1813"/>
      <c r="EA32" s="1813"/>
      <c r="EB32" s="1813"/>
      <c r="EC32" s="1813"/>
      <c r="ED32" s="1813"/>
      <c r="EE32" s="1813"/>
      <c r="EF32" s="1813"/>
      <c r="EG32" s="1813"/>
      <c r="EH32" s="1813"/>
      <c r="EI32" s="1813"/>
      <c r="EJ32" s="1813"/>
      <c r="EK32" s="1813"/>
      <c r="EL32" s="1813"/>
      <c r="EM32" s="1813"/>
      <c r="EN32" s="1813"/>
      <c r="EO32" s="1813">
        <v>0</v>
      </c>
      <c r="EP32" s="1813">
        <v>0</v>
      </c>
      <c r="EQ32" s="1813">
        <v>38002.098455329382</v>
      </c>
      <c r="ER32" s="1813">
        <v>44129.851687216957</v>
      </c>
      <c r="ES32" s="1813">
        <v>42518.375705370709</v>
      </c>
      <c r="ET32" s="1813">
        <v>42937.326016691128</v>
      </c>
      <c r="EU32" s="1813">
        <v>46086.808208593509</v>
      </c>
      <c r="EV32" s="1813">
        <v>46197.558483736175</v>
      </c>
      <c r="EW32" s="1813">
        <v>47961.063256288377</v>
      </c>
      <c r="EX32" s="1813">
        <v>50400.882518860228</v>
      </c>
      <c r="EY32" s="1813">
        <v>52686.202678882066</v>
      </c>
      <c r="EZ32" s="1813">
        <v>54648.964301377302</v>
      </c>
      <c r="FA32" s="1813">
        <v>54746.706215354279</v>
      </c>
      <c r="FB32" s="1833"/>
      <c r="FC32" s="1833"/>
      <c r="FD32" s="1833"/>
      <c r="FE32" s="1833"/>
      <c r="FF32" s="1833"/>
      <c r="FG32" s="1833"/>
      <c r="FH32" s="1833"/>
      <c r="FI32" s="1833"/>
      <c r="FJ32" s="1833"/>
      <c r="FK32" s="1833"/>
      <c r="FL32" s="1833"/>
      <c r="FM32" s="1833"/>
      <c r="FN32" s="1833"/>
      <c r="FO32" s="1833"/>
      <c r="FP32" s="1833"/>
      <c r="FQ32" s="1833"/>
      <c r="FR32" s="1833"/>
      <c r="FS32" s="1833"/>
      <c r="FT32" s="1833"/>
      <c r="FU32" s="1833"/>
      <c r="FV32" s="1833"/>
      <c r="FW32" s="1833"/>
      <c r="FX32" s="1833"/>
      <c r="FY32" s="1833"/>
      <c r="FZ32" s="1831"/>
      <c r="GA32" s="1831"/>
      <c r="GB32" s="1831"/>
      <c r="GC32" s="1831"/>
      <c r="GD32" s="1831"/>
      <c r="GE32" s="1831"/>
      <c r="GF32" s="1831"/>
      <c r="GG32" s="1831"/>
      <c r="GH32" s="1831"/>
      <c r="GI32" s="1831"/>
      <c r="GJ32" s="1831"/>
      <c r="GK32" s="1831"/>
      <c r="GL32" s="1831"/>
      <c r="GM32" s="1831"/>
      <c r="GN32" s="1831"/>
      <c r="GO32" s="1831"/>
      <c r="GP32" s="1831"/>
      <c r="GQ32" s="1831"/>
      <c r="GR32" s="1831"/>
      <c r="GS32" s="1831"/>
      <c r="GT32" s="1831"/>
      <c r="GU32" s="1831"/>
      <c r="GV32" s="1831"/>
      <c r="GW32" s="1831"/>
      <c r="GX32" s="1831"/>
      <c r="GY32" s="1831"/>
      <c r="GZ32" s="1831"/>
      <c r="HA32" s="1831"/>
      <c r="HB32" s="1831"/>
      <c r="HC32" s="1831"/>
      <c r="HD32" s="1831"/>
      <c r="HE32" s="1831"/>
      <c r="HF32" s="1831"/>
      <c r="HG32" s="1831"/>
      <c r="HH32" s="1831"/>
      <c r="HI32" s="1831"/>
      <c r="HJ32" s="1831"/>
      <c r="HK32" s="1831"/>
      <c r="HL32" s="1831"/>
      <c r="HM32" s="1831"/>
      <c r="HN32" s="1831"/>
      <c r="HO32" s="1831"/>
      <c r="HP32" s="1831"/>
      <c r="HQ32" s="1831"/>
      <c r="HR32" s="1831"/>
      <c r="HS32" s="1831"/>
      <c r="HT32" s="1831"/>
      <c r="HU32" s="1831"/>
      <c r="HV32" s="1831"/>
      <c r="HW32" s="1831"/>
      <c r="HX32" s="1831"/>
      <c r="HY32" s="1831"/>
      <c r="HZ32" s="1831"/>
      <c r="IA32" s="1831"/>
      <c r="IB32" s="1831"/>
      <c r="IC32" s="1831"/>
      <c r="ID32" s="1836"/>
      <c r="IE32" s="1836"/>
      <c r="IF32" s="1836"/>
      <c r="IG32" s="1836"/>
      <c r="IH32" s="1836"/>
      <c r="II32" s="1836"/>
      <c r="IJ32" s="1836"/>
      <c r="IK32" s="1836"/>
      <c r="IL32" s="1836"/>
      <c r="IM32" s="1836"/>
      <c r="IN32" s="1836"/>
      <c r="IO32" s="1836"/>
      <c r="IP32" s="1836"/>
      <c r="IQ32" s="1836"/>
      <c r="IR32" s="1836"/>
      <c r="IS32" s="1836"/>
      <c r="IT32" s="1836"/>
      <c r="IU32" s="1836"/>
      <c r="IV32" s="1836"/>
      <c r="IW32" s="1836"/>
      <c r="IX32" s="1836"/>
      <c r="IY32" s="1836"/>
      <c r="IZ32" s="1836"/>
      <c r="JA32" s="1836"/>
      <c r="JB32" s="1836"/>
      <c r="JC32" s="1836"/>
      <c r="JD32" s="1836"/>
      <c r="JE32" s="1836"/>
      <c r="JF32" s="1836"/>
      <c r="JG32" s="1836"/>
      <c r="JH32" s="1836"/>
      <c r="JI32" s="1836"/>
    </row>
    <row r="33" spans="1:269" s="1792" customFormat="1" ht="15">
      <c r="A33" s="1830"/>
      <c r="B33" s="1837"/>
      <c r="C33" s="1803"/>
      <c r="D33" s="1803"/>
      <c r="E33" s="1803"/>
      <c r="F33" s="1803"/>
      <c r="G33" s="1803"/>
      <c r="H33" s="1803"/>
      <c r="I33" s="1803"/>
      <c r="J33" s="1803"/>
      <c r="K33" s="1803"/>
      <c r="L33" s="1804"/>
      <c r="M33" s="1803"/>
      <c r="N33" s="1804"/>
      <c r="O33" s="1803"/>
      <c r="P33" s="1804"/>
      <c r="Q33" s="1803"/>
      <c r="R33" s="1804"/>
      <c r="S33" s="1803"/>
      <c r="T33" s="1804"/>
      <c r="U33" s="1803"/>
      <c r="V33" s="1804"/>
      <c r="W33" s="1803"/>
      <c r="X33" s="1804"/>
      <c r="Y33" s="1803"/>
      <c r="Z33" s="1804"/>
      <c r="AA33" s="1803"/>
      <c r="AB33" s="1804"/>
      <c r="AC33" s="1803"/>
      <c r="AD33" s="1804"/>
      <c r="AE33" s="1803"/>
      <c r="AF33" s="1804"/>
      <c r="AG33" s="1803"/>
      <c r="AH33" s="1804"/>
      <c r="AI33" s="1803"/>
      <c r="AJ33" s="1804"/>
      <c r="AK33" s="1803"/>
      <c r="AL33" s="1804"/>
      <c r="AM33" s="1803"/>
      <c r="AN33" s="1804"/>
      <c r="AO33" s="1803"/>
      <c r="AP33" s="1804"/>
      <c r="AQ33" s="1803"/>
      <c r="AR33" s="1804"/>
      <c r="AS33" s="1803"/>
      <c r="AT33" s="1804"/>
      <c r="AU33" s="1803"/>
      <c r="AV33" s="1804"/>
      <c r="AW33" s="1803"/>
      <c r="AX33" s="1804"/>
      <c r="AY33" s="1803"/>
      <c r="AZ33" s="1804"/>
      <c r="BA33" s="1803"/>
      <c r="BB33" s="1803"/>
      <c r="BC33" s="1803"/>
      <c r="BD33" s="1804"/>
      <c r="BE33" s="1803"/>
      <c r="BF33" s="1804"/>
      <c r="BG33" s="1803"/>
      <c r="BH33" s="1804"/>
      <c r="BI33" s="1803"/>
      <c r="BJ33" s="1804"/>
      <c r="BK33" s="1803"/>
      <c r="BL33" s="1804"/>
      <c r="BM33" s="1803"/>
      <c r="BN33" s="1804"/>
      <c r="BO33" s="1803"/>
      <c r="BP33" s="1803"/>
      <c r="BQ33" s="1804"/>
      <c r="BR33" s="1803"/>
      <c r="BS33" s="1803"/>
      <c r="BT33" s="1803"/>
      <c r="BU33" s="1804"/>
      <c r="BV33" s="1795"/>
      <c r="BW33" s="1796"/>
      <c r="BX33" s="1795"/>
      <c r="BY33" s="1796"/>
      <c r="BZ33" s="1795"/>
      <c r="CA33" s="1796"/>
      <c r="CB33" s="1795"/>
      <c r="CC33" s="1796"/>
      <c r="CD33" s="1795"/>
      <c r="CE33" s="1795"/>
      <c r="CF33" s="1797"/>
      <c r="CG33" s="1797"/>
      <c r="CH33" s="1797"/>
      <c r="CI33" s="1797"/>
      <c r="CJ33" s="1797"/>
      <c r="CK33" s="1797"/>
      <c r="CL33" s="1797"/>
      <c r="CM33" s="1797"/>
      <c r="CN33" s="1797"/>
      <c r="CO33" s="1797"/>
      <c r="CP33" s="1797"/>
      <c r="CQ33" s="1797"/>
      <c r="CR33" s="1797"/>
      <c r="CS33" s="1797"/>
      <c r="CT33" s="1797"/>
      <c r="CU33" s="1797"/>
      <c r="CV33" s="1797"/>
      <c r="CW33" s="1797"/>
      <c r="CX33" s="1797"/>
      <c r="CY33" s="1797"/>
      <c r="CZ33" s="1797"/>
      <c r="DA33" s="1797"/>
      <c r="DB33" s="1797"/>
      <c r="DC33" s="1797"/>
      <c r="DD33" s="1797"/>
      <c r="DE33" s="1797"/>
      <c r="DF33" s="1797"/>
      <c r="DG33" s="1797"/>
      <c r="DH33" s="1797"/>
      <c r="DI33" s="1797"/>
      <c r="DJ33" s="1797"/>
      <c r="DK33" s="1797"/>
      <c r="DL33" s="1797"/>
      <c r="DM33" s="1797"/>
      <c r="DN33" s="1797"/>
      <c r="DO33" s="1797"/>
      <c r="DP33" s="1797"/>
      <c r="DQ33" s="1797"/>
      <c r="DR33" s="1797"/>
      <c r="DS33" s="1797"/>
      <c r="DT33" s="1797"/>
      <c r="DU33" s="1797"/>
      <c r="DV33" s="1797"/>
      <c r="DW33" s="1797"/>
      <c r="DX33" s="1797"/>
      <c r="DY33" s="1797"/>
      <c r="DZ33" s="1797"/>
      <c r="EA33" s="1797"/>
      <c r="EB33" s="1797"/>
      <c r="EC33" s="1797"/>
      <c r="ED33" s="1797"/>
      <c r="EE33" s="1797"/>
      <c r="EF33" s="1797"/>
      <c r="EG33" s="1797"/>
      <c r="EH33" s="1797"/>
      <c r="EI33" s="1797"/>
      <c r="EJ33" s="1797"/>
      <c r="EK33" s="1797"/>
      <c r="EL33" s="1797"/>
      <c r="EM33" s="1797"/>
      <c r="EN33" s="1797"/>
      <c r="EO33" s="1797"/>
      <c r="EP33" s="1797"/>
      <c r="EQ33" s="1797"/>
      <c r="ER33" s="1797"/>
      <c r="ES33" s="1797"/>
      <c r="ET33" s="1797"/>
      <c r="EU33" s="1797"/>
      <c r="EV33" s="1797"/>
      <c r="EW33" s="1797"/>
      <c r="EX33" s="1797"/>
      <c r="EY33" s="1797"/>
      <c r="EZ33" s="1797"/>
      <c r="FA33" s="1797"/>
      <c r="FB33" s="1799"/>
      <c r="FC33" s="1799"/>
      <c r="FD33" s="1799"/>
      <c r="FE33" s="1799"/>
      <c r="FF33" s="1799"/>
      <c r="FG33" s="1799"/>
      <c r="FH33" s="1799"/>
      <c r="FI33" s="1799"/>
      <c r="FJ33" s="1799"/>
      <c r="FK33" s="1799"/>
      <c r="FL33" s="1799"/>
      <c r="FM33" s="1799"/>
      <c r="FN33" s="1799"/>
      <c r="FO33" s="1799"/>
      <c r="FP33" s="1799"/>
      <c r="FQ33" s="1799"/>
      <c r="FR33" s="1799"/>
      <c r="FS33" s="1799"/>
      <c r="FT33" s="1799"/>
      <c r="FU33" s="1799"/>
      <c r="FV33" s="1799"/>
      <c r="FW33" s="1799"/>
      <c r="FX33" s="1799"/>
      <c r="FY33" s="1799"/>
    </row>
    <row r="34" spans="1:269" s="1792" customFormat="1" ht="15">
      <c r="A34" s="1838"/>
      <c r="B34" s="1794" t="s">
        <v>1737</v>
      </c>
      <c r="C34" s="1795">
        <v>120671.41476673706</v>
      </c>
      <c r="D34" s="1795">
        <v>225819.51549206828</v>
      </c>
      <c r="E34" s="1795">
        <v>538937.97735337808</v>
      </c>
      <c r="F34" s="1795">
        <v>722480.22650933778</v>
      </c>
      <c r="G34" s="1795">
        <v>744754.49698817322</v>
      </c>
      <c r="H34" s="1795">
        <v>743302.59058994008</v>
      </c>
      <c r="I34" s="1795">
        <v>672663.65958796814</v>
      </c>
      <c r="J34" s="1795">
        <v>619303.05539001815</v>
      </c>
      <c r="K34" s="1795">
        <v>594533.35425712145</v>
      </c>
      <c r="L34" s="1796">
        <v>582579.44896385667</v>
      </c>
      <c r="M34" s="1795">
        <v>576586.99550873146</v>
      </c>
      <c r="N34" s="1796">
        <v>603792.26279830432</v>
      </c>
      <c r="O34" s="1795">
        <v>536145.8876725263</v>
      </c>
      <c r="P34" s="1796">
        <v>535220.42878644785</v>
      </c>
      <c r="Q34" s="1795">
        <v>543697.95689045615</v>
      </c>
      <c r="R34" s="1796">
        <v>589004.85441277223</v>
      </c>
      <c r="S34" s="1795">
        <v>514249.71158316528</v>
      </c>
      <c r="T34" s="1796">
        <v>556678.95780802914</v>
      </c>
      <c r="U34" s="1795">
        <v>450409.70851395739</v>
      </c>
      <c r="V34" s="1796">
        <v>443755.62651853653</v>
      </c>
      <c r="W34" s="1795">
        <v>452304.69252309587</v>
      </c>
      <c r="X34" s="1796">
        <v>399693.99651296693</v>
      </c>
      <c r="Y34" s="1795">
        <v>427178.15767237707</v>
      </c>
      <c r="Z34" s="1796">
        <v>420925.77817678661</v>
      </c>
      <c r="AA34" s="1795">
        <v>410252.9398303309</v>
      </c>
      <c r="AB34" s="1796">
        <v>369281.79067105526</v>
      </c>
      <c r="AC34" s="1795">
        <v>381052.52349480288</v>
      </c>
      <c r="AD34" s="1796">
        <v>354583.33663489728</v>
      </c>
      <c r="AE34" s="1795">
        <v>428940.67568578065</v>
      </c>
      <c r="AF34" s="1796">
        <v>551642.33651111601</v>
      </c>
      <c r="AG34" s="1795">
        <v>690794.05436411058</v>
      </c>
      <c r="AH34" s="1796">
        <v>640562.48320366058</v>
      </c>
      <c r="AI34" s="1795">
        <v>693717.61787869001</v>
      </c>
      <c r="AJ34" s="1796">
        <v>738703.66273596347</v>
      </c>
      <c r="AK34" s="1795">
        <v>816541.76120529999</v>
      </c>
      <c r="AL34" s="1796">
        <v>821282.75142919982</v>
      </c>
      <c r="AM34" s="1795">
        <v>829135.28421067842</v>
      </c>
      <c r="AN34" s="1796">
        <v>857649.11115038965</v>
      </c>
      <c r="AO34" s="1795">
        <v>894875.83449662442</v>
      </c>
      <c r="AP34" s="1796">
        <v>950145.92481138371</v>
      </c>
      <c r="AQ34" s="1795">
        <v>978809.80268978921</v>
      </c>
      <c r="AR34" s="1796">
        <v>981167.36275703087</v>
      </c>
      <c r="AS34" s="1795">
        <v>1008865.2087205366</v>
      </c>
      <c r="AT34" s="1796">
        <v>1009377.1107019576</v>
      </c>
      <c r="AU34" s="1795">
        <v>1056687.0582349978</v>
      </c>
      <c r="AV34" s="1796">
        <v>1102480.092158552</v>
      </c>
      <c r="AW34" s="1795">
        <v>1168568.940097868</v>
      </c>
      <c r="AX34" s="1796">
        <v>1157148.8817192926</v>
      </c>
      <c r="AY34" s="1795">
        <v>1145626.0887485696</v>
      </c>
      <c r="AZ34" s="1796">
        <v>1118223.3687175359</v>
      </c>
      <c r="BA34" s="1795">
        <v>1312458.6964696553</v>
      </c>
      <c r="BB34" s="1795">
        <v>1286987.0180847419</v>
      </c>
      <c r="BC34" s="1795">
        <v>1208372.0597933342</v>
      </c>
      <c r="BD34" s="1796">
        <v>1260345.7282261904</v>
      </c>
      <c r="BE34" s="1795">
        <v>1254556.91298213</v>
      </c>
      <c r="BF34" s="1796">
        <v>1220721.269469273</v>
      </c>
      <c r="BG34" s="1795">
        <v>1341300.8230426924</v>
      </c>
      <c r="BH34" s="1796">
        <v>1363772.8514897337</v>
      </c>
      <c r="BI34" s="1795">
        <v>1373065.1012247498</v>
      </c>
      <c r="BJ34" s="1796">
        <v>1384903.9043168358</v>
      </c>
      <c r="BK34" s="1795">
        <v>1435813.4871261695</v>
      </c>
      <c r="BL34" s="1796">
        <v>1519762.4778145368</v>
      </c>
      <c r="BM34" s="1795">
        <v>1475703.888421678</v>
      </c>
      <c r="BN34" s="1796">
        <v>1552363.0084581031</v>
      </c>
      <c r="BO34" s="1795">
        <v>1551710.232621039</v>
      </c>
      <c r="BP34" s="1795">
        <v>1564753.0556406337</v>
      </c>
      <c r="BQ34" s="1796">
        <v>1673925.8903014462</v>
      </c>
      <c r="BR34" s="1795">
        <v>1918299.8506894582</v>
      </c>
      <c r="BS34" s="1795">
        <v>1861212.3719659159</v>
      </c>
      <c r="BT34" s="1795">
        <v>2058542.551641529</v>
      </c>
      <c r="BU34" s="1796">
        <v>2312148.0678585181</v>
      </c>
      <c r="BV34" s="1795">
        <v>2538659.3103894778</v>
      </c>
      <c r="BW34" s="1796">
        <v>2525573.0782509334</v>
      </c>
      <c r="BX34" s="1795">
        <v>2869376.8174905041</v>
      </c>
      <c r="BY34" s="1796">
        <v>3127298.5966779375</v>
      </c>
      <c r="BZ34" s="1795">
        <v>3095144.6596641587</v>
      </c>
      <c r="CA34" s="1796">
        <v>3060525.4271421731</v>
      </c>
      <c r="CB34" s="1795">
        <v>-150790.46524017432</v>
      </c>
      <c r="CC34" s="1796">
        <v>-2262482.3988772621</v>
      </c>
      <c r="CD34" s="1795">
        <v>-3276103.4444188401</v>
      </c>
      <c r="CE34" s="1795">
        <v>-8829720.7840371132</v>
      </c>
      <c r="CF34" s="1797">
        <v>-11826916.674596667</v>
      </c>
      <c r="CG34" s="1797">
        <v>-18934.333824057252</v>
      </c>
      <c r="CH34" s="1797">
        <v>-23517.846423411036</v>
      </c>
      <c r="CI34" s="1797">
        <v>-35602.189935836017</v>
      </c>
      <c r="CJ34" s="1797">
        <v>-43161.71811667904</v>
      </c>
      <c r="CK34" s="1797">
        <v>-43143.999167398368</v>
      </c>
      <c r="CL34" s="1797">
        <v>-47860.547383979487</v>
      </c>
      <c r="CM34" s="1797">
        <v>-49592.865531839263</v>
      </c>
      <c r="CN34" s="1797">
        <v>-49769.854911096852</v>
      </c>
      <c r="CO34" s="1797">
        <v>-78762.16343241201</v>
      </c>
      <c r="CP34" s="1797">
        <v>-108457.65769043333</v>
      </c>
      <c r="CQ34" s="1797">
        <v>-117412.00371939746</v>
      </c>
      <c r="CR34" s="1797">
        <v>-283986.23081348289</v>
      </c>
      <c r="CS34" s="1797">
        <v>-381705.46852987964</v>
      </c>
      <c r="CT34" s="1797">
        <v>-407214.23387207615</v>
      </c>
      <c r="CU34" s="1797">
        <v>-407712.76745018509</v>
      </c>
      <c r="CV34" s="1797">
        <v>-416421.28093324549</v>
      </c>
      <c r="CW34" s="1797">
        <v>-418553.64629747963</v>
      </c>
      <c r="CX34" s="1797">
        <v>-420531.7642122719</v>
      </c>
      <c r="CY34" s="1797">
        <v>-440611.44165866543</v>
      </c>
      <c r="CZ34" s="1797">
        <v>-438913.69640475773</v>
      </c>
      <c r="DA34" s="1797">
        <v>-437308.7452239776</v>
      </c>
      <c r="DB34" s="1797">
        <v>-431443.65146209515</v>
      </c>
      <c r="DC34" s="1797">
        <v>-451530.07936164225</v>
      </c>
      <c r="DD34" s="1797">
        <v>-436074.59857619507</v>
      </c>
      <c r="DE34" s="1797">
        <v>-434650.54807193199</v>
      </c>
      <c r="DF34" s="1797">
        <v>-423645.61456663033</v>
      </c>
      <c r="DG34" s="1797">
        <v>-445013.0456016378</v>
      </c>
      <c r="DH34" s="1797">
        <v>-479694.92752120545</v>
      </c>
      <c r="DI34" s="1797">
        <v>-516266.00512860081</v>
      </c>
      <c r="DJ34" s="1797">
        <v>-496373.06241614482</v>
      </c>
      <c r="DK34" s="1797">
        <v>-578083.87197164283</v>
      </c>
      <c r="DL34" s="1797">
        <v>-603002.99453087745</v>
      </c>
      <c r="DM34" s="1797">
        <v>-706648.76185759006</v>
      </c>
      <c r="DN34" s="1797">
        <v>-771611.36055117252</v>
      </c>
      <c r="DO34" s="1797">
        <v>-1438934.4456004105</v>
      </c>
      <c r="DP34" s="1797">
        <v>-1792258.7675441047</v>
      </c>
      <c r="DQ34" s="1797">
        <v>-2095256.909291706</v>
      </c>
      <c r="DR34" s="1797">
        <v>-2220199.5037761615</v>
      </c>
      <c r="DS34" s="1797">
        <v>-2500436.7574049276</v>
      </c>
      <c r="DT34" s="1797">
        <v>-2494250.4711263878</v>
      </c>
      <c r="DU34" s="1797">
        <v>-2522875.7675151532</v>
      </c>
      <c r="DV34" s="1797">
        <v>-2752119.9650796377</v>
      </c>
      <c r="DW34" s="1797">
        <v>-3288034.4620987359</v>
      </c>
      <c r="DX34" s="1797">
        <v>-3489169.2734768861</v>
      </c>
      <c r="DY34" s="1797">
        <v>-3407624.9079031842</v>
      </c>
      <c r="DZ34" s="1797">
        <v>-4062967.4877223806</v>
      </c>
      <c r="EA34" s="1797">
        <v>-9279533.7558019217</v>
      </c>
      <c r="EB34" s="1797">
        <v>-20596825.119639196</v>
      </c>
      <c r="EC34" s="1797">
        <v>-16122824.689387035</v>
      </c>
      <c r="ED34" s="1797">
        <v>-16623704.012394855</v>
      </c>
      <c r="EE34" s="1797">
        <v>-19013412.706114568</v>
      </c>
      <c r="EF34" s="1797">
        <v>-20151231.734561417</v>
      </c>
      <c r="EG34" s="1797">
        <v>-20908287.596318785</v>
      </c>
      <c r="EH34" s="1797">
        <v>-21083287.166165408</v>
      </c>
      <c r="EI34" s="1797">
        <v>-33401263.572977837</v>
      </c>
      <c r="EJ34" s="1797">
        <v>-46579887.60701865</v>
      </c>
      <c r="EK34" s="1797">
        <v>-67376851.136549264</v>
      </c>
      <c r="EL34" s="1797">
        <v>-14111.59303350646</v>
      </c>
      <c r="EM34" s="1797">
        <v>-14001.013236412202</v>
      </c>
      <c r="EN34" s="1797">
        <v>-14195.770066875237</v>
      </c>
      <c r="EO34" s="1797">
        <v>-12413.216394808462</v>
      </c>
      <c r="EP34" s="1797">
        <v>-13163.026078366182</v>
      </c>
      <c r="EQ34" s="1797">
        <v>-19605.975251608557</v>
      </c>
      <c r="ER34" s="1797">
        <v>-18084.163176032998</v>
      </c>
      <c r="ES34" s="1797">
        <v>-23743.343377752812</v>
      </c>
      <c r="ET34" s="1797">
        <v>-24418.35749895843</v>
      </c>
      <c r="EU34" s="1797">
        <v>-23978.573707850392</v>
      </c>
      <c r="EV34" s="1797">
        <v>-21141.39304486831</v>
      </c>
      <c r="EW34" s="1797">
        <v>-18870.481845333194</v>
      </c>
      <c r="EX34" s="1797">
        <v>-20147.383415241307</v>
      </c>
      <c r="EY34" s="1797">
        <v>-20322.249707346196</v>
      </c>
      <c r="EZ34" s="1797">
        <v>2769.4571160108226</v>
      </c>
      <c r="FA34" s="1797">
        <v>12136.2422704646</v>
      </c>
      <c r="FB34" s="1799"/>
      <c r="FC34" s="1799"/>
      <c r="FD34" s="1799"/>
      <c r="FE34" s="1799"/>
      <c r="FF34" s="1799"/>
      <c r="FG34" s="1799"/>
      <c r="FH34" s="1799"/>
      <c r="FI34" s="1799"/>
      <c r="FJ34" s="1799"/>
      <c r="FK34" s="1799"/>
      <c r="FL34" s="1799"/>
      <c r="FM34" s="1799"/>
      <c r="FN34" s="1799"/>
      <c r="FO34" s="1799"/>
      <c r="FP34" s="1799"/>
      <c r="FQ34" s="1799"/>
      <c r="FR34" s="1799"/>
      <c r="FS34" s="1799"/>
      <c r="FT34" s="1799"/>
      <c r="FU34" s="1799"/>
      <c r="FV34" s="1799"/>
      <c r="FW34" s="1799"/>
      <c r="FX34" s="1799"/>
      <c r="FY34" s="1799"/>
    </row>
    <row r="35" spans="1:269" s="1791" customFormat="1" ht="15">
      <c r="A35" s="1830"/>
      <c r="B35" s="1785" t="s">
        <v>1736</v>
      </c>
      <c r="C35" s="1803">
        <v>-807683.28000330029</v>
      </c>
      <c r="D35" s="1803">
        <v>-668533.22064329986</v>
      </c>
      <c r="E35" s="1803">
        <v>-722669.10565592768</v>
      </c>
      <c r="F35" s="1803">
        <v>-622594.77552592801</v>
      </c>
      <c r="G35" s="1803">
        <v>-633838.27434592857</v>
      </c>
      <c r="H35" s="1803">
        <v>-624933.31254592817</v>
      </c>
      <c r="I35" s="1803">
        <v>-585327.22536491184</v>
      </c>
      <c r="J35" s="1803">
        <v>-611960.32151592779</v>
      </c>
      <c r="K35" s="1803">
        <v>-603752.15130592778</v>
      </c>
      <c r="L35" s="1804">
        <v>-566539.43148592813</v>
      </c>
      <c r="M35" s="1803">
        <v>-569663.71440592816</v>
      </c>
      <c r="N35" s="1804">
        <v>-582091.16322850564</v>
      </c>
      <c r="O35" s="1803">
        <v>-580230.83371657878</v>
      </c>
      <c r="P35" s="1804">
        <v>-479996.29544842581</v>
      </c>
      <c r="Q35" s="1803">
        <v>-493836.07473600004</v>
      </c>
      <c r="R35" s="1804">
        <v>-455451.10024349997</v>
      </c>
      <c r="S35" s="1803">
        <v>-463253.38282219321</v>
      </c>
      <c r="T35" s="1804">
        <v>-465413.71659020032</v>
      </c>
      <c r="U35" s="1803">
        <v>-488496.22375248629</v>
      </c>
      <c r="V35" s="1804">
        <v>-433471.58710050466</v>
      </c>
      <c r="W35" s="1803">
        <v>-412065.50710695027</v>
      </c>
      <c r="X35" s="1804">
        <v>-396406.56690389686</v>
      </c>
      <c r="Y35" s="1803">
        <v>-420436.26524184516</v>
      </c>
      <c r="Z35" s="1804">
        <v>-400514.32628615934</v>
      </c>
      <c r="AA35" s="1803">
        <v>-422804.89419080829</v>
      </c>
      <c r="AB35" s="1804">
        <v>-418714.07558211638</v>
      </c>
      <c r="AC35" s="1803">
        <v>-411846.84574378561</v>
      </c>
      <c r="AD35" s="1804">
        <v>-432138.54526836821</v>
      </c>
      <c r="AE35" s="1803">
        <v>-297365.08936638641</v>
      </c>
      <c r="AF35" s="1804">
        <v>-206290.07711361791</v>
      </c>
      <c r="AG35" s="1803">
        <v>39873.862790500396</v>
      </c>
      <c r="AH35" s="1804">
        <v>51697.525155520416</v>
      </c>
      <c r="AI35" s="1803">
        <v>98576.187480695662</v>
      </c>
      <c r="AJ35" s="1804">
        <v>123090.88391395111</v>
      </c>
      <c r="AK35" s="1803">
        <v>128288.56975130993</v>
      </c>
      <c r="AL35" s="1804">
        <v>162923.15334823716</v>
      </c>
      <c r="AM35" s="1803">
        <v>179701.722615654</v>
      </c>
      <c r="AN35" s="1804">
        <v>169448.36493546702</v>
      </c>
      <c r="AO35" s="1803">
        <v>218719.8272799718</v>
      </c>
      <c r="AP35" s="1804">
        <v>732898.720598432</v>
      </c>
      <c r="AQ35" s="1803">
        <v>744774.49098188116</v>
      </c>
      <c r="AR35" s="1804">
        <v>755276.71667803824</v>
      </c>
      <c r="AS35" s="1803">
        <v>745817.5860191792</v>
      </c>
      <c r="AT35" s="1804">
        <v>750441.55955210014</v>
      </c>
      <c r="AU35" s="1803">
        <v>797445.01284379303</v>
      </c>
      <c r="AV35" s="1804">
        <v>808263.38013023557</v>
      </c>
      <c r="AW35" s="1803">
        <v>832720.03333188198</v>
      </c>
      <c r="AX35" s="1804">
        <v>846025.22187964432</v>
      </c>
      <c r="AY35" s="1803">
        <v>887795.15430999978</v>
      </c>
      <c r="AZ35" s="1804">
        <v>915505.46718999988</v>
      </c>
      <c r="BA35" s="1803">
        <v>935290.99687552149</v>
      </c>
      <c r="BB35" s="1803">
        <v>1470571.1740257028</v>
      </c>
      <c r="BC35" s="1803">
        <v>1471378.2185051965</v>
      </c>
      <c r="BD35" s="1804">
        <v>1481806.9559799999</v>
      </c>
      <c r="BE35" s="1803">
        <v>1505125.7276324958</v>
      </c>
      <c r="BF35" s="1804">
        <v>1501542.7756899998</v>
      </c>
      <c r="BG35" s="1803">
        <v>1530318.8050258656</v>
      </c>
      <c r="BH35" s="1804">
        <v>1547498.7480028656</v>
      </c>
      <c r="BI35" s="1803">
        <v>1546591.5352058655</v>
      </c>
      <c r="BJ35" s="1804">
        <v>1561407.0755885949</v>
      </c>
      <c r="BK35" s="1803">
        <v>1584816.3490000002</v>
      </c>
      <c r="BL35" s="1804">
        <v>1635896.8189385447</v>
      </c>
      <c r="BM35" s="1803">
        <v>1657131.6994729852</v>
      </c>
      <c r="BN35" s="1804">
        <v>1862915.5875071692</v>
      </c>
      <c r="BO35" s="1803">
        <v>1838240.0372484825</v>
      </c>
      <c r="BP35" s="1803">
        <v>1868540.56013746</v>
      </c>
      <c r="BQ35" s="1804">
        <v>1895980.7116607921</v>
      </c>
      <c r="BR35" s="1803">
        <v>1893321.4648345916</v>
      </c>
      <c r="BS35" s="1803">
        <v>1925814.1727297441</v>
      </c>
      <c r="BT35" s="1803">
        <v>1993144.3669751449</v>
      </c>
      <c r="BU35" s="1804">
        <v>2192599.8395829001</v>
      </c>
      <c r="BV35" s="1803">
        <v>2239731.1901729</v>
      </c>
      <c r="BW35" s="1804">
        <v>2135709.66655559</v>
      </c>
      <c r="BX35" s="1803">
        <v>2187396.8713616645</v>
      </c>
      <c r="BY35" s="1804">
        <v>2221755.3409787859</v>
      </c>
      <c r="BZ35" s="1803">
        <v>2281378.8174937516</v>
      </c>
      <c r="CA35" s="1804">
        <v>2281748.4471576298</v>
      </c>
      <c r="CB35" s="1803">
        <v>-544566.17017205874</v>
      </c>
      <c r="CC35" s="1804">
        <v>-1687090.8519674689</v>
      </c>
      <c r="CD35" s="1803">
        <v>-2151220.6312540635</v>
      </c>
      <c r="CE35" s="1803">
        <v>-6856982.7646022979</v>
      </c>
      <c r="CF35" s="1805">
        <v>-9810341.4599110745</v>
      </c>
      <c r="CG35" s="1805">
        <v>-18099.228934958555</v>
      </c>
      <c r="CH35" s="1805">
        <v>-22440.3977231383</v>
      </c>
      <c r="CI35" s="1805">
        <v>-32505.897237951958</v>
      </c>
      <c r="CJ35" s="1805">
        <v>-39007.159143933102</v>
      </c>
      <c r="CK35" s="1805">
        <v>-41160.941611642331</v>
      </c>
      <c r="CL35" s="1805">
        <v>-44544.759397766065</v>
      </c>
      <c r="CM35" s="1805">
        <v>-43829.432910843876</v>
      </c>
      <c r="CN35" s="1805">
        <v>-44342.348310410001</v>
      </c>
      <c r="CO35" s="1805">
        <v>-71119.022501293963</v>
      </c>
      <c r="CP35" s="1805">
        <v>-98326.925769732101</v>
      </c>
      <c r="CQ35" s="1805">
        <v>-108187.30133564629</v>
      </c>
      <c r="CR35" s="1805">
        <v>-265536.48361587356</v>
      </c>
      <c r="CS35" s="1805">
        <v>-359843.50238106109</v>
      </c>
      <c r="CT35" s="1805">
        <v>-393275.80643587548</v>
      </c>
      <c r="CU35" s="1805">
        <v>-386761.25010546733</v>
      </c>
      <c r="CV35" s="1805">
        <v>-392085.07172845525</v>
      </c>
      <c r="CW35" s="1805">
        <v>-397700.40279421967</v>
      </c>
      <c r="CX35" s="1805">
        <v>-390151.57846122311</v>
      </c>
      <c r="CY35" s="1805">
        <v>-408061.4648770513</v>
      </c>
      <c r="CZ35" s="1805">
        <v>-410347.88564673433</v>
      </c>
      <c r="DA35" s="1805">
        <v>-411006.94109275239</v>
      </c>
      <c r="DB35" s="1805">
        <v>-396650.63927816809</v>
      </c>
      <c r="DC35" s="1805">
        <v>-415482.33498956845</v>
      </c>
      <c r="DD35" s="1805">
        <v>-421159.00694217678</v>
      </c>
      <c r="DE35" s="1805">
        <v>-420923.10153602413</v>
      </c>
      <c r="DF35" s="1805">
        <v>-420402.75057043979</v>
      </c>
      <c r="DG35" s="1805">
        <v>-426036.48500021367</v>
      </c>
      <c r="DH35" s="1805">
        <v>-473248.08379604126</v>
      </c>
      <c r="DI35" s="1805">
        <v>-509275.25267123024</v>
      </c>
      <c r="DJ35" s="1805">
        <v>-502021.85419474944</v>
      </c>
      <c r="DK35" s="1805">
        <v>-526564.51834972529</v>
      </c>
      <c r="DL35" s="1805">
        <v>-560858.50665129919</v>
      </c>
      <c r="DM35" s="1805">
        <v>-647259.44118923356</v>
      </c>
      <c r="DN35" s="1805">
        <v>-736032.26491805573</v>
      </c>
      <c r="DO35" s="1805">
        <v>-1471834.2603107686</v>
      </c>
      <c r="DP35" s="1805">
        <v>-1750654.7664985089</v>
      </c>
      <c r="DQ35" s="1805">
        <v>-2109505.1529665142</v>
      </c>
      <c r="DR35" s="1805">
        <v>-2196010.7602248681</v>
      </c>
      <c r="DS35" s="1805">
        <v>-2353032.9480052171</v>
      </c>
      <c r="DT35" s="1805">
        <v>-2415295.3485632082</v>
      </c>
      <c r="DU35" s="1805">
        <v>-2460253.4526091777</v>
      </c>
      <c r="DV35" s="1805">
        <v>-2434507.9494804079</v>
      </c>
      <c r="DW35" s="1805">
        <v>-2961726.9231010042</v>
      </c>
      <c r="DX35" s="1805">
        <v>-3217266.9657482062</v>
      </c>
      <c r="DY35" s="1805">
        <v>-3126405.1637247493</v>
      </c>
      <c r="DZ35" s="1805">
        <v>-3579533.6554726544</v>
      </c>
      <c r="EA35" s="1805">
        <v>-9203936.0844318308</v>
      </c>
      <c r="EB35" s="1805">
        <v>-19402711.215331644</v>
      </c>
      <c r="EC35" s="1805">
        <v>-14321122.63885751</v>
      </c>
      <c r="ED35" s="1805">
        <v>-14203729.09012785</v>
      </c>
      <c r="EE35" s="1805">
        <v>-16555368.520869095</v>
      </c>
      <c r="EF35" s="1805">
        <v>-17032283.456627034</v>
      </c>
      <c r="EG35" s="1805">
        <v>-17122059.8925814</v>
      </c>
      <c r="EH35" s="1805">
        <v>-17570066.671333935</v>
      </c>
      <c r="EI35" s="1805">
        <v>-29549325.579053018</v>
      </c>
      <c r="EJ35" s="1805">
        <v>-43302266.345669925</v>
      </c>
      <c r="EK35" s="1805">
        <v>-60601283.933041923</v>
      </c>
      <c r="EL35" s="1805">
        <v>-12601.007233312293</v>
      </c>
      <c r="EM35" s="1805">
        <v>-10297.974436922077</v>
      </c>
      <c r="EN35" s="1805">
        <v>-7881.5831770973036</v>
      </c>
      <c r="EO35" s="1805">
        <v>-6103.6896165830458</v>
      </c>
      <c r="EP35" s="1805">
        <v>-3963.8422294007241</v>
      </c>
      <c r="EQ35" s="1805">
        <v>-4534.9978444395292</v>
      </c>
      <c r="ER35" s="1805">
        <v>-5898.034214515932</v>
      </c>
      <c r="ES35" s="1805">
        <v>-3985.0109753160773</v>
      </c>
      <c r="ET35" s="1805">
        <v>-1120.1404965218678</v>
      </c>
      <c r="EU35" s="1805">
        <v>-2759.3557497721763</v>
      </c>
      <c r="EV35" s="1805">
        <v>659.23346386460958</v>
      </c>
      <c r="EW35" s="1805">
        <v>2615.6808962887153</v>
      </c>
      <c r="EX35" s="1805">
        <v>7692.8917931221831</v>
      </c>
      <c r="EY35" s="1805">
        <v>9526.4802455996614</v>
      </c>
      <c r="EZ35" s="1805">
        <v>36601.054196163932</v>
      </c>
      <c r="FA35" s="1805">
        <v>44078.481476458306</v>
      </c>
      <c r="FB35" s="1806"/>
      <c r="FC35" s="1806"/>
      <c r="FD35" s="1806"/>
      <c r="FE35" s="1806"/>
      <c r="FF35" s="1806"/>
      <c r="FG35" s="1806"/>
      <c r="FH35" s="1806"/>
      <c r="FI35" s="1806"/>
      <c r="FJ35" s="1806"/>
      <c r="FK35" s="1806"/>
      <c r="FL35" s="1806"/>
      <c r="FM35" s="1806"/>
      <c r="FN35" s="1806"/>
      <c r="FO35" s="1806"/>
      <c r="FP35" s="1806"/>
      <c r="FQ35" s="1806"/>
      <c r="FR35" s="1806"/>
      <c r="FS35" s="1806"/>
      <c r="FT35" s="1806"/>
      <c r="FU35" s="1806"/>
      <c r="FV35" s="1806"/>
      <c r="FW35" s="1806"/>
      <c r="FX35" s="1806"/>
      <c r="FY35" s="1806"/>
    </row>
    <row r="36" spans="1:269" s="1791" customFormat="1" ht="15">
      <c r="A36" s="1830"/>
      <c r="B36" s="1785" t="s">
        <v>1735</v>
      </c>
      <c r="C36" s="1839">
        <v>132955.08186000001</v>
      </c>
      <c r="D36" s="1839">
        <v>135109.89386000001</v>
      </c>
      <c r="E36" s="1839">
        <v>163897.63112999999</v>
      </c>
      <c r="F36" s="1839">
        <v>167024.43586</v>
      </c>
      <c r="G36" s="1839">
        <v>172875.26402</v>
      </c>
      <c r="H36" s="1839">
        <v>174974.25215000001</v>
      </c>
      <c r="I36" s="1839">
        <v>175461.84891</v>
      </c>
      <c r="J36" s="1839">
        <v>159588.02280000001</v>
      </c>
      <c r="K36" s="1839">
        <v>162069.77721</v>
      </c>
      <c r="L36" s="1840">
        <v>135628.90241000001</v>
      </c>
      <c r="M36" s="1839">
        <v>124107.15795000001</v>
      </c>
      <c r="N36" s="1840">
        <v>125053.62854000001</v>
      </c>
      <c r="O36" s="1839">
        <v>125100.22515</v>
      </c>
      <c r="P36" s="1840">
        <v>120549.62066</v>
      </c>
      <c r="Q36" s="1839">
        <v>121817.47437000001</v>
      </c>
      <c r="R36" s="1840">
        <v>119201.80655000001</v>
      </c>
      <c r="S36" s="1839">
        <v>115198.97762000001</v>
      </c>
      <c r="T36" s="1840">
        <v>116438.53425000004</v>
      </c>
      <c r="U36" s="1839">
        <v>105578.42197</v>
      </c>
      <c r="V36" s="1840">
        <v>100963.75471000001</v>
      </c>
      <c r="W36" s="1839">
        <v>102300.4562</v>
      </c>
      <c r="X36" s="1840">
        <v>109119.2902</v>
      </c>
      <c r="Y36" s="1839">
        <v>113902.69978</v>
      </c>
      <c r="Z36" s="1840">
        <v>108817.18768</v>
      </c>
      <c r="AA36" s="1839">
        <v>129849.61612999999</v>
      </c>
      <c r="AB36" s="1840">
        <v>123496.05433</v>
      </c>
      <c r="AC36" s="1839">
        <v>130858.49724</v>
      </c>
      <c r="AD36" s="1840">
        <v>129492.65888</v>
      </c>
      <c r="AE36" s="1839">
        <v>122726.36702999999</v>
      </c>
      <c r="AF36" s="1840">
        <v>121734.20036999999</v>
      </c>
      <c r="AG36" s="1839">
        <v>96932.130619999996</v>
      </c>
      <c r="AH36" s="1840">
        <v>154940.18857</v>
      </c>
      <c r="AI36" s="1839">
        <v>140401.38025000002</v>
      </c>
      <c r="AJ36" s="1840">
        <v>133209.47292999999</v>
      </c>
      <c r="AK36" s="1839">
        <v>109632.5523</v>
      </c>
      <c r="AL36" s="1840">
        <v>125652.64469</v>
      </c>
      <c r="AM36" s="1839">
        <v>117534.76654369863</v>
      </c>
      <c r="AN36" s="1840">
        <v>141200.53196671233</v>
      </c>
      <c r="AO36" s="1839">
        <v>73677.394668767112</v>
      </c>
      <c r="AP36" s="1840">
        <v>153562.82740000001</v>
      </c>
      <c r="AQ36" s="1839">
        <v>163753.52873876711</v>
      </c>
      <c r="AR36" s="1840">
        <v>109312.88002972603</v>
      </c>
      <c r="AS36" s="1839">
        <v>98650.636455616434</v>
      </c>
      <c r="AT36" s="1840">
        <v>98507.435776575352</v>
      </c>
      <c r="AU36" s="1839">
        <v>98325.604680684934</v>
      </c>
      <c r="AV36" s="1840">
        <v>124808.71990728014</v>
      </c>
      <c r="AW36" s="1839">
        <v>123411.82307635206</v>
      </c>
      <c r="AX36" s="1840">
        <v>122088.58341554864</v>
      </c>
      <c r="AY36" s="1839">
        <v>64409.364244345896</v>
      </c>
      <c r="AZ36" s="1840">
        <v>64441.589920382197</v>
      </c>
      <c r="BA36" s="1839">
        <v>40887.257316471238</v>
      </c>
      <c r="BB36" s="1839">
        <v>45135.693904246582</v>
      </c>
      <c r="BC36" s="1839">
        <v>19748.850192465725</v>
      </c>
      <c r="BD36" s="1840">
        <v>19754.132421643837</v>
      </c>
      <c r="BE36" s="1839">
        <v>15735.13637684931</v>
      </c>
      <c r="BF36" s="1840">
        <v>15467.800536712328</v>
      </c>
      <c r="BG36" s="1839">
        <v>15506.063375479451</v>
      </c>
      <c r="BH36" s="1840">
        <v>17953.189836712325</v>
      </c>
      <c r="BI36" s="1839">
        <v>18647.304590821917</v>
      </c>
      <c r="BJ36" s="1840">
        <v>17870.073392602739</v>
      </c>
      <c r="BK36" s="1839">
        <v>27738.153140136987</v>
      </c>
      <c r="BL36" s="1840">
        <v>24759.562477534251</v>
      </c>
      <c r="BM36" s="1839">
        <v>24615.344779999999</v>
      </c>
      <c r="BN36" s="1840">
        <v>6152.7460000000001</v>
      </c>
      <c r="BO36" s="1839">
        <v>2600.1239999999998</v>
      </c>
      <c r="BP36" s="1839">
        <v>2920.2620000000002</v>
      </c>
      <c r="BQ36" s="1840">
        <v>6906.8239999999996</v>
      </c>
      <c r="BR36" s="1839">
        <v>16085.115</v>
      </c>
      <c r="BS36" s="1839">
        <v>19885.581819999992</v>
      </c>
      <c r="BT36" s="1839">
        <v>21559.360819999994</v>
      </c>
      <c r="BU36" s="1840">
        <v>32602.911769999992</v>
      </c>
      <c r="BV36" s="1839">
        <v>33341.07181999999</v>
      </c>
      <c r="BW36" s="1840">
        <v>46596.877589999989</v>
      </c>
      <c r="BX36" s="1839">
        <v>42026.500089999987</v>
      </c>
      <c r="BY36" s="1840">
        <v>42314.243089999989</v>
      </c>
      <c r="BZ36" s="1839">
        <v>39048.361229999988</v>
      </c>
      <c r="CA36" s="1840">
        <v>39216.289149999997</v>
      </c>
      <c r="CB36" s="1839">
        <v>42570.713060000002</v>
      </c>
      <c r="CC36" s="1840">
        <v>42675.758262670381</v>
      </c>
      <c r="CD36" s="1839">
        <v>28813.833269999999</v>
      </c>
      <c r="CE36" s="1839">
        <v>46518.608370000002</v>
      </c>
      <c r="CF36" s="1841">
        <v>43638.998149999999</v>
      </c>
      <c r="CG36" s="1841">
        <v>27.408223929999998</v>
      </c>
      <c r="CH36" s="1841">
        <v>27.999410319999999</v>
      </c>
      <c r="CI36" s="1841">
        <v>23.286810819999999</v>
      </c>
      <c r="CJ36" s="1841">
        <v>24.632931072294699</v>
      </c>
      <c r="CK36" s="1841">
        <v>50.51434871</v>
      </c>
      <c r="CL36" s="1841">
        <v>119.39763499999999</v>
      </c>
      <c r="CM36" s="1841">
        <v>140.07214252511901</v>
      </c>
      <c r="CN36" s="1841">
        <v>154.91777500000001</v>
      </c>
      <c r="CO36" s="1841">
        <v>339.90943180409664</v>
      </c>
      <c r="CP36" s="1841">
        <v>233.18106188374</v>
      </c>
      <c r="CQ36" s="1841">
        <v>365.35501983999995</v>
      </c>
      <c r="CR36" s="1841">
        <v>348.181064784694</v>
      </c>
      <c r="CS36" s="1841">
        <v>348.72831862510003</v>
      </c>
      <c r="CT36" s="1841">
        <v>422.48637789000003</v>
      </c>
      <c r="CU36" s="1841">
        <v>372.16387287413693</v>
      </c>
      <c r="CV36" s="1841">
        <v>441.74771231193898</v>
      </c>
      <c r="CW36" s="1841">
        <v>423.61679632671894</v>
      </c>
      <c r="CX36" s="1841">
        <v>292.01863200539003</v>
      </c>
      <c r="CY36" s="1841">
        <v>376.66885296533201</v>
      </c>
      <c r="CZ36" s="1841">
        <v>609.87030919489996</v>
      </c>
      <c r="DA36" s="1841">
        <v>408.85045736429828</v>
      </c>
      <c r="DB36" s="1841">
        <v>409.88268374699936</v>
      </c>
      <c r="DC36" s="1841">
        <v>429.00292326729175</v>
      </c>
      <c r="DD36" s="1841">
        <v>462.5981942697727</v>
      </c>
      <c r="DE36" s="1841">
        <v>552.81790498441228</v>
      </c>
      <c r="DF36" s="1841">
        <v>478.57847017003212</v>
      </c>
      <c r="DG36" s="1841">
        <v>375.41786369092415</v>
      </c>
      <c r="DH36" s="1841">
        <v>503.05571348271587</v>
      </c>
      <c r="DI36" s="1841">
        <v>347.09108616766002</v>
      </c>
      <c r="DJ36" s="1841">
        <v>139.76784602999996</v>
      </c>
      <c r="DK36" s="1841">
        <v>230.51882891000005</v>
      </c>
      <c r="DL36" s="1841">
        <v>226.79973077999998</v>
      </c>
      <c r="DM36" s="1841">
        <v>810.63445624174949</v>
      </c>
      <c r="DN36" s="1841">
        <v>486.77247666997084</v>
      </c>
      <c r="DO36" s="1841">
        <v>321.77601532613295</v>
      </c>
      <c r="DP36" s="1841">
        <v>345.21138079613297</v>
      </c>
      <c r="DQ36" s="1841">
        <v>1339.0929263800001</v>
      </c>
      <c r="DR36" s="1841">
        <v>555.22654680000028</v>
      </c>
      <c r="DS36" s="1841">
        <v>587.17865615000005</v>
      </c>
      <c r="DT36" s="1841">
        <v>762.46253353000009</v>
      </c>
      <c r="DU36" s="1841">
        <v>339.61556484000016</v>
      </c>
      <c r="DV36" s="1841">
        <v>752.47924700999988</v>
      </c>
      <c r="DW36" s="1841">
        <v>675.53410521000001</v>
      </c>
      <c r="DX36" s="1841">
        <v>3108.9812894000002</v>
      </c>
      <c r="DY36" s="1841">
        <v>3714.6284016999998</v>
      </c>
      <c r="DZ36" s="1841">
        <v>6418.8034442400012</v>
      </c>
      <c r="EA36" s="1841">
        <v>30583.343971299997</v>
      </c>
      <c r="EB36" s="1841">
        <v>64321.874210659997</v>
      </c>
      <c r="EC36" s="1841">
        <v>58256.168710680002</v>
      </c>
      <c r="ED36" s="1841">
        <v>56751.608457030001</v>
      </c>
      <c r="EE36" s="1841">
        <v>90032.39758741</v>
      </c>
      <c r="EF36" s="1841">
        <v>83441.760881740003</v>
      </c>
      <c r="EG36" s="1841">
        <v>89997.662252130001</v>
      </c>
      <c r="EH36" s="1841">
        <v>138722.55710770001</v>
      </c>
      <c r="EI36" s="1841">
        <v>182726.96566247</v>
      </c>
      <c r="EJ36" s="1841">
        <v>279727.91948926001</v>
      </c>
      <c r="EK36" s="1841">
        <v>361061.71966426005</v>
      </c>
      <c r="EL36" s="1841">
        <v>222.67857024999998</v>
      </c>
      <c r="EM36" s="1841">
        <v>4.5582535000000295</v>
      </c>
      <c r="EN36" s="1841">
        <v>13.22371925999993</v>
      </c>
      <c r="EO36" s="1841">
        <v>12.00036675000003</v>
      </c>
      <c r="EP36" s="1841">
        <v>12.502974</v>
      </c>
      <c r="EQ36" s="1841">
        <v>291.96717380372593</v>
      </c>
      <c r="ER36" s="1841">
        <v>552.4215530254321</v>
      </c>
      <c r="ES36" s="1841">
        <v>382.41379236562102</v>
      </c>
      <c r="ET36" s="1841">
        <v>386.06349235091506</v>
      </c>
      <c r="EU36" s="1841">
        <v>75.390330800000001</v>
      </c>
      <c r="EV36" s="1841">
        <v>267.29933758409697</v>
      </c>
      <c r="EW36" s="1841">
        <v>87.132505659999993</v>
      </c>
      <c r="EX36" s="1841">
        <v>63.495527850000002</v>
      </c>
      <c r="EY36" s="1841">
        <v>136.37853313999997</v>
      </c>
      <c r="EZ36" s="1841">
        <v>194.88566414000002</v>
      </c>
      <c r="FA36" s="1841">
        <v>205.29609347999997</v>
      </c>
      <c r="FB36" s="1806"/>
      <c r="FC36" s="1806"/>
      <c r="FD36" s="1806"/>
      <c r="FE36" s="1806"/>
      <c r="FF36" s="1806"/>
      <c r="FG36" s="1806"/>
      <c r="FH36" s="1806"/>
      <c r="FI36" s="1806"/>
      <c r="FJ36" s="1806"/>
      <c r="FK36" s="1806"/>
      <c r="FL36" s="1806"/>
      <c r="FM36" s="1806"/>
      <c r="FN36" s="1806"/>
      <c r="FO36" s="1806"/>
      <c r="FP36" s="1806"/>
      <c r="FQ36" s="1806"/>
      <c r="FR36" s="1806"/>
      <c r="FS36" s="1806"/>
      <c r="FT36" s="1806"/>
      <c r="FU36" s="1806"/>
      <c r="FV36" s="1806"/>
      <c r="FW36" s="1806"/>
      <c r="FX36" s="1806"/>
      <c r="FY36" s="1806"/>
    </row>
    <row r="37" spans="1:269" s="1791" customFormat="1" ht="15">
      <c r="A37" s="1830"/>
      <c r="B37" s="1785" t="s">
        <v>1734</v>
      </c>
      <c r="C37" s="1803">
        <v>307098.63111329998</v>
      </c>
      <c r="D37" s="1803">
        <v>335899.9314233</v>
      </c>
      <c r="E37" s="1803">
        <v>370382.21025329997</v>
      </c>
      <c r="F37" s="1803">
        <v>401840.6320933</v>
      </c>
      <c r="G37" s="1803">
        <v>404211.25571329996</v>
      </c>
      <c r="H37" s="1803">
        <v>406078.96745330002</v>
      </c>
      <c r="I37" s="1803">
        <v>408720.75708330004</v>
      </c>
      <c r="J37" s="1803">
        <v>412564.63075330004</v>
      </c>
      <c r="K37" s="1803">
        <v>414102.26839330001</v>
      </c>
      <c r="L37" s="1804">
        <v>417468.72238329996</v>
      </c>
      <c r="M37" s="1803">
        <v>421106.60330329998</v>
      </c>
      <c r="N37" s="1804">
        <v>421302.38753109903</v>
      </c>
      <c r="O37" s="1803">
        <v>405642.7842220302</v>
      </c>
      <c r="P37" s="1804">
        <v>409336.66543244728</v>
      </c>
      <c r="Q37" s="1803">
        <v>416696.21875799994</v>
      </c>
      <c r="R37" s="1804">
        <v>419998.0473548274</v>
      </c>
      <c r="S37" s="1803">
        <v>422450.04288273712</v>
      </c>
      <c r="T37" s="1804">
        <v>432657.62444030808</v>
      </c>
      <c r="U37" s="1803">
        <v>340539.96647229616</v>
      </c>
      <c r="V37" s="1804">
        <v>317046.40255963814</v>
      </c>
      <c r="W37" s="1803">
        <v>315582.74668103864</v>
      </c>
      <c r="X37" s="1804">
        <v>245407.39211343892</v>
      </c>
      <c r="Y37" s="1803">
        <v>248419.73853487443</v>
      </c>
      <c r="Z37" s="1804">
        <v>208918.823284871</v>
      </c>
      <c r="AA37" s="1803">
        <v>208660.6414391381</v>
      </c>
      <c r="AB37" s="1804">
        <v>208544.17645055661</v>
      </c>
      <c r="AC37" s="1803">
        <v>208411.23826975762</v>
      </c>
      <c r="AD37" s="1804">
        <v>208077.98842594062</v>
      </c>
      <c r="AE37" s="1803">
        <v>208681.12292964637</v>
      </c>
      <c r="AF37" s="1804">
        <v>208889.23470498182</v>
      </c>
      <c r="AG37" s="1803">
        <v>213078.21657000002</v>
      </c>
      <c r="AH37" s="1804">
        <v>213014.70892999999</v>
      </c>
      <c r="AI37" s="1803">
        <v>212819.12923180911</v>
      </c>
      <c r="AJ37" s="1804">
        <v>213439.7963582442</v>
      </c>
      <c r="AK37" s="1803">
        <v>214416.51309000002</v>
      </c>
      <c r="AL37" s="1804">
        <v>208274.43891343291</v>
      </c>
      <c r="AM37" s="1803">
        <v>208255.25852000003</v>
      </c>
      <c r="AN37" s="1804">
        <v>208340.10896889999</v>
      </c>
      <c r="AO37" s="1803">
        <v>207789.17468</v>
      </c>
      <c r="AP37" s="1804">
        <v>147068.24687999999</v>
      </c>
      <c r="AQ37" s="1803">
        <v>138316.02192999999</v>
      </c>
      <c r="AR37" s="1804">
        <v>138312.35939999999</v>
      </c>
      <c r="AS37" s="1803">
        <v>151399.30737999998</v>
      </c>
      <c r="AT37" s="1804">
        <v>150190.20656999998</v>
      </c>
      <c r="AU37" s="1803">
        <v>151043.16412999999</v>
      </c>
      <c r="AV37" s="1804">
        <v>151173.31977</v>
      </c>
      <c r="AW37" s="1803">
        <v>149999.92027</v>
      </c>
      <c r="AX37" s="1804">
        <v>149845.80301</v>
      </c>
      <c r="AY37" s="1803">
        <v>153471.1189</v>
      </c>
      <c r="AZ37" s="1804">
        <v>166495.72631</v>
      </c>
      <c r="BA37" s="1803">
        <v>180899.66973000002</v>
      </c>
      <c r="BB37" s="1803">
        <v>60499.791769999996</v>
      </c>
      <c r="BC37" s="1803">
        <v>66478.528600000005</v>
      </c>
      <c r="BD37" s="1804">
        <v>66737.966038849801</v>
      </c>
      <c r="BE37" s="1803">
        <v>67789.290944704175</v>
      </c>
      <c r="BF37" s="1804">
        <v>68133.118419999999</v>
      </c>
      <c r="BG37" s="1803">
        <v>84939.874719999993</v>
      </c>
      <c r="BH37" s="1804">
        <v>84617.959709999996</v>
      </c>
      <c r="BI37" s="1803">
        <v>84477.313779999997</v>
      </c>
      <c r="BJ37" s="1804">
        <v>32685.620814304519</v>
      </c>
      <c r="BK37" s="1803">
        <v>115800.58689999999</v>
      </c>
      <c r="BL37" s="1804">
        <v>161010.60016999996</v>
      </c>
      <c r="BM37" s="1803">
        <v>88854.55291780761</v>
      </c>
      <c r="BN37" s="1804">
        <v>65604.727777077103</v>
      </c>
      <c r="BO37" s="1803">
        <v>83202.545750000005</v>
      </c>
      <c r="BP37" s="1803">
        <v>63087.754900000007</v>
      </c>
      <c r="BQ37" s="1804">
        <v>58609.865960000003</v>
      </c>
      <c r="BR37" s="1803">
        <v>58351.756819924994</v>
      </c>
      <c r="BS37" s="1803">
        <v>51411.940909999998</v>
      </c>
      <c r="BT37" s="1803">
        <v>65963.280440000002</v>
      </c>
      <c r="BU37" s="1804">
        <v>41991.832429999995</v>
      </c>
      <c r="BV37" s="1803">
        <v>46269.346950000006</v>
      </c>
      <c r="BW37" s="1804">
        <v>46191.193310000002</v>
      </c>
      <c r="BX37" s="1803">
        <v>68052.980997388644</v>
      </c>
      <c r="BY37" s="1804">
        <v>17139.460860000003</v>
      </c>
      <c r="BZ37" s="1803">
        <v>21014.72494</v>
      </c>
      <c r="CA37" s="1804">
        <v>17086.436030000001</v>
      </c>
      <c r="CB37" s="1803">
        <v>8667.49424</v>
      </c>
      <c r="CC37" s="1804">
        <v>16636.0056900001</v>
      </c>
      <c r="CD37" s="1803">
        <v>46764.600533450212</v>
      </c>
      <c r="CE37" s="1803">
        <v>12192.360499999999</v>
      </c>
      <c r="CF37" s="1805">
        <v>363411.76627000002</v>
      </c>
      <c r="CG37" s="1805">
        <v>1123.1771734899996</v>
      </c>
      <c r="CH37" s="1805">
        <v>1290.8931852499998</v>
      </c>
      <c r="CI37" s="1805">
        <v>1546.4242598100002</v>
      </c>
      <c r="CJ37" s="1805">
        <v>1881.9102735899999</v>
      </c>
      <c r="CK37" s="1805">
        <v>1980.3727860500001</v>
      </c>
      <c r="CL37" s="1805">
        <v>1147.9673086600001</v>
      </c>
      <c r="CM37" s="1805">
        <v>1346.2724835399999</v>
      </c>
      <c r="CN37" s="1805">
        <v>1119.3063359700002</v>
      </c>
      <c r="CO37" s="1805">
        <v>1947.4388873</v>
      </c>
      <c r="CP37" s="1805">
        <v>1501.5731385000001</v>
      </c>
      <c r="CQ37" s="1805">
        <v>845.77537319999999</v>
      </c>
      <c r="CR37" s="1805">
        <v>3417.7977001999998</v>
      </c>
      <c r="CS37" s="1805">
        <v>1726.2433191199998</v>
      </c>
      <c r="CT37" s="1805">
        <v>4057.81774236</v>
      </c>
      <c r="CU37" s="1805">
        <v>1036.0127744699998</v>
      </c>
      <c r="CV37" s="1805">
        <v>1208.8343682100001</v>
      </c>
      <c r="CW37" s="1805">
        <v>2648.2041352499991</v>
      </c>
      <c r="CX37" s="1805">
        <v>835.12611262999997</v>
      </c>
      <c r="CY37" s="1805">
        <v>718.69097962000001</v>
      </c>
      <c r="CZ37" s="1805">
        <v>252.28794244000002</v>
      </c>
      <c r="DA37" s="1805">
        <v>71.982410110000004</v>
      </c>
      <c r="DB37" s="1805">
        <v>72.859612659999996</v>
      </c>
      <c r="DC37" s="1805">
        <v>67.378705449999998</v>
      </c>
      <c r="DD37" s="1805">
        <v>73.532528779999993</v>
      </c>
      <c r="DE37" s="1805">
        <v>85.289042069999994</v>
      </c>
      <c r="DF37" s="1805">
        <v>2097.85991208</v>
      </c>
      <c r="DG37" s="1805">
        <v>3600.9570306699998</v>
      </c>
      <c r="DH37" s="1805">
        <v>6496.0994508000003</v>
      </c>
      <c r="DI37" s="1805">
        <v>4400.5951235900002</v>
      </c>
      <c r="DJ37" s="1805">
        <v>6915.4756667199999</v>
      </c>
      <c r="DK37" s="1805">
        <v>2167.2608707700001</v>
      </c>
      <c r="DL37" s="1805">
        <v>2173.8820619899998</v>
      </c>
      <c r="DM37" s="1805">
        <v>2994.4030022300003</v>
      </c>
      <c r="DN37" s="1805">
        <v>4012.3195116299994</v>
      </c>
      <c r="DO37" s="1805">
        <v>15942.230190160002</v>
      </c>
      <c r="DP37" s="1805">
        <v>17330.528769970002</v>
      </c>
      <c r="DQ37" s="1805">
        <v>31949.181651670002</v>
      </c>
      <c r="DR37" s="1805">
        <v>37970.261211810001</v>
      </c>
      <c r="DS37" s="1805">
        <v>33027.186297979999</v>
      </c>
      <c r="DT37" s="1805">
        <v>47084.275275280008</v>
      </c>
      <c r="DU37" s="1805">
        <v>59785.332004779993</v>
      </c>
      <c r="DV37" s="1805">
        <v>42455.011887189998</v>
      </c>
      <c r="DW37" s="1805">
        <v>52836.636963069999</v>
      </c>
      <c r="DX37" s="1805">
        <v>95262.450245939996</v>
      </c>
      <c r="DY37" s="1805">
        <v>116383.76515061999</v>
      </c>
      <c r="DZ37" s="1805">
        <v>168057.73394943</v>
      </c>
      <c r="EA37" s="1805">
        <v>452445.66652228002</v>
      </c>
      <c r="EB37" s="1805">
        <v>929649.27724099997</v>
      </c>
      <c r="EC37" s="1805">
        <v>832146.28194275999</v>
      </c>
      <c r="ED37" s="1805">
        <v>481313.63569953007</v>
      </c>
      <c r="EE37" s="1805">
        <v>652311.43882845994</v>
      </c>
      <c r="EF37" s="1805">
        <v>616319.02772063995</v>
      </c>
      <c r="EG37" s="1805">
        <v>598451.61898164009</v>
      </c>
      <c r="EH37" s="1805">
        <v>634635.96065154998</v>
      </c>
      <c r="EI37" s="1805">
        <v>1122721.87621208</v>
      </c>
      <c r="EJ37" s="1805">
        <v>2182139.2548304503</v>
      </c>
      <c r="EK37" s="1805">
        <v>1707978.4249839298</v>
      </c>
      <c r="EL37" s="1805">
        <v>1197.2988463100003</v>
      </c>
      <c r="EM37" s="1805">
        <v>1636.3370741199999</v>
      </c>
      <c r="EN37" s="1805">
        <v>1719.5470477600002</v>
      </c>
      <c r="EO37" s="1805">
        <v>1550.8797101299999</v>
      </c>
      <c r="EP37" s="1805">
        <v>2087.87340933</v>
      </c>
      <c r="EQ37" s="1805">
        <v>3658.3675782187606</v>
      </c>
      <c r="ER37" s="1805">
        <v>3837.8991508087602</v>
      </c>
      <c r="ES37" s="1805">
        <v>3788.0587658687596</v>
      </c>
      <c r="ET37" s="1805">
        <v>4320.7593714487602</v>
      </c>
      <c r="EU37" s="1805">
        <v>4381.2214088487599</v>
      </c>
      <c r="EV37" s="1805">
        <v>6468.4765471287592</v>
      </c>
      <c r="EW37" s="1805">
        <v>6947.33688577876</v>
      </c>
      <c r="EX37" s="1805">
        <v>7610.3448454087593</v>
      </c>
      <c r="EY37" s="1805">
        <v>7729.1064739987596</v>
      </c>
      <c r="EZ37" s="1805">
        <v>8006.0828513000006</v>
      </c>
      <c r="FA37" s="1805">
        <v>8840.9643514299987</v>
      </c>
      <c r="FB37" s="1806"/>
      <c r="FC37" s="1806"/>
      <c r="FD37" s="1806"/>
      <c r="FE37" s="1806"/>
      <c r="FF37" s="1806"/>
      <c r="FG37" s="1806"/>
      <c r="FH37" s="1806"/>
      <c r="FI37" s="1806"/>
      <c r="FJ37" s="1806"/>
      <c r="FK37" s="1806"/>
      <c r="FL37" s="1806"/>
      <c r="FM37" s="1806"/>
      <c r="FN37" s="1806"/>
      <c r="FO37" s="1806"/>
      <c r="FP37" s="1806"/>
      <c r="FQ37" s="1806"/>
      <c r="FR37" s="1806"/>
      <c r="FS37" s="1806"/>
      <c r="FT37" s="1806"/>
      <c r="FU37" s="1806"/>
      <c r="FV37" s="1806"/>
      <c r="FW37" s="1806"/>
      <c r="FX37" s="1806"/>
      <c r="FY37" s="1806"/>
    </row>
    <row r="38" spans="1:269" s="1800" customFormat="1" ht="15">
      <c r="A38" s="1801"/>
      <c r="B38" s="1785" t="s">
        <v>1788</v>
      </c>
      <c r="C38" s="1803">
        <v>2443.4701300000002</v>
      </c>
      <c r="D38" s="1803">
        <v>4113.8837199999998</v>
      </c>
      <c r="E38" s="1803">
        <v>5343.4165400000002</v>
      </c>
      <c r="F38" s="1803">
        <v>6851.9284499999994</v>
      </c>
      <c r="G38" s="1803">
        <v>7150.8320000000003</v>
      </c>
      <c r="H38" s="1803">
        <v>7421.3000599999996</v>
      </c>
      <c r="I38" s="1803">
        <v>7720.7464200000004</v>
      </c>
      <c r="J38" s="1803">
        <v>8010.5332200000003</v>
      </c>
      <c r="K38" s="1803">
        <v>7924.4942700000001</v>
      </c>
      <c r="L38" s="1804">
        <v>8211.3644700000004</v>
      </c>
      <c r="M38" s="1803">
        <v>8507.7970100000002</v>
      </c>
      <c r="N38" s="1804">
        <v>4885.3802699999997</v>
      </c>
      <c r="O38" s="1803">
        <v>5188.2518700000001</v>
      </c>
      <c r="P38" s="1804">
        <v>5501.2191899999998</v>
      </c>
      <c r="Q38" s="1803">
        <v>5804.0907900000002</v>
      </c>
      <c r="R38" s="1804">
        <v>6116.5155400000003</v>
      </c>
      <c r="S38" s="1803">
        <v>6430.2085999999999</v>
      </c>
      <c r="T38" s="1804">
        <v>6737.6911099999998</v>
      </c>
      <c r="U38" s="1803">
        <v>7028.3500100000001</v>
      </c>
      <c r="V38" s="1804">
        <v>7332.4897099999998</v>
      </c>
      <c r="W38" s="1803">
        <v>7522.5676700000004</v>
      </c>
      <c r="X38" s="1804">
        <v>7859.6209999999992</v>
      </c>
      <c r="Y38" s="1803">
        <v>8109.8073499999991</v>
      </c>
      <c r="Z38" s="1804">
        <v>4805.91273</v>
      </c>
      <c r="AA38" s="1803">
        <v>4823.4537300000002</v>
      </c>
      <c r="AB38" s="1804">
        <v>4841.5794299999998</v>
      </c>
      <c r="AC38" s="1803">
        <v>4859.1204299999999</v>
      </c>
      <c r="AD38" s="1804">
        <v>3372.7614199999998</v>
      </c>
      <c r="AE38" s="1803">
        <v>3372.7614199999998</v>
      </c>
      <c r="AF38" s="1804">
        <v>3372.7614199999998</v>
      </c>
      <c r="AG38" s="1803">
        <v>3372.7614199999998</v>
      </c>
      <c r="AH38" s="1804">
        <v>3372.7614199999998</v>
      </c>
      <c r="AI38" s="1803">
        <v>3372.7614199999998</v>
      </c>
      <c r="AJ38" s="1804">
        <v>3372.7614199999998</v>
      </c>
      <c r="AK38" s="1803">
        <v>3372.7614199999998</v>
      </c>
      <c r="AL38" s="1804">
        <v>3372.7614199999998</v>
      </c>
      <c r="AM38" s="1803">
        <v>3372.7614199999998</v>
      </c>
      <c r="AN38" s="1804">
        <v>3372.7614199999998</v>
      </c>
      <c r="AO38" s="1803">
        <v>3372.7614200000003</v>
      </c>
      <c r="AP38" s="1804">
        <v>3372.7614199999998</v>
      </c>
      <c r="AQ38" s="1803">
        <v>4884.5003500000003</v>
      </c>
      <c r="AR38" s="1804">
        <v>3372.7614199999998</v>
      </c>
      <c r="AS38" s="1803">
        <v>3372.7614199999998</v>
      </c>
      <c r="AT38" s="1804">
        <v>3372.7614199999998</v>
      </c>
      <c r="AU38" s="1803">
        <v>3304.9209900000001</v>
      </c>
      <c r="AV38" s="1804">
        <v>3304.9209900000001</v>
      </c>
      <c r="AW38" s="1803">
        <v>3304.9209900000001</v>
      </c>
      <c r="AX38" s="1804">
        <v>3304.9209900000001</v>
      </c>
      <c r="AY38" s="1803">
        <v>3304.9209900000001</v>
      </c>
      <c r="AZ38" s="1804">
        <v>3304.9209900000001</v>
      </c>
      <c r="BA38" s="1803">
        <v>3304.9209900000001</v>
      </c>
      <c r="BB38" s="1803">
        <v>0</v>
      </c>
      <c r="BC38" s="1803">
        <v>0</v>
      </c>
      <c r="BD38" s="1804">
        <v>0</v>
      </c>
      <c r="BE38" s="1803">
        <v>0</v>
      </c>
      <c r="BF38" s="1804">
        <v>0</v>
      </c>
      <c r="BG38" s="1803">
        <v>0</v>
      </c>
      <c r="BH38" s="1804">
        <v>0</v>
      </c>
      <c r="BI38" s="1803">
        <v>0</v>
      </c>
      <c r="BJ38" s="1804">
        <v>0</v>
      </c>
      <c r="BK38" s="1803">
        <v>0</v>
      </c>
      <c r="BL38" s="1804">
        <v>0</v>
      </c>
      <c r="BM38" s="1803">
        <v>0</v>
      </c>
      <c r="BN38" s="1804">
        <v>0</v>
      </c>
      <c r="BO38" s="1803">
        <v>0</v>
      </c>
      <c r="BP38" s="1803">
        <v>0</v>
      </c>
      <c r="BQ38" s="1804">
        <v>0</v>
      </c>
      <c r="BR38" s="1803">
        <v>0</v>
      </c>
      <c r="BS38" s="1803">
        <v>0</v>
      </c>
      <c r="BT38" s="1803">
        <v>0</v>
      </c>
      <c r="BU38" s="1804">
        <v>0</v>
      </c>
      <c r="BV38" s="1803">
        <v>0</v>
      </c>
      <c r="BW38" s="1804">
        <v>0</v>
      </c>
      <c r="BX38" s="1803">
        <v>0</v>
      </c>
      <c r="BY38" s="1804">
        <v>0</v>
      </c>
      <c r="BZ38" s="1803">
        <v>0</v>
      </c>
      <c r="CA38" s="1804">
        <v>0</v>
      </c>
      <c r="CB38" s="1803">
        <v>0</v>
      </c>
      <c r="CC38" s="1804">
        <v>0</v>
      </c>
      <c r="CD38" s="1803">
        <v>0</v>
      </c>
      <c r="CE38" s="1803">
        <v>0</v>
      </c>
      <c r="CF38" s="1805">
        <v>0</v>
      </c>
      <c r="CG38" s="1805">
        <v>0</v>
      </c>
      <c r="CH38" s="1805">
        <v>0</v>
      </c>
      <c r="CI38" s="1805">
        <v>0</v>
      </c>
      <c r="CJ38" s="1805">
        <v>0</v>
      </c>
      <c r="CK38" s="1805">
        <v>0</v>
      </c>
      <c r="CL38" s="1805">
        <v>0</v>
      </c>
      <c r="CM38" s="1805">
        <v>0</v>
      </c>
      <c r="CN38" s="1805">
        <v>0</v>
      </c>
      <c r="CO38" s="1805">
        <v>0</v>
      </c>
      <c r="CP38" s="1805">
        <v>0</v>
      </c>
      <c r="CQ38" s="1805">
        <v>0</v>
      </c>
      <c r="CR38" s="1805">
        <v>0</v>
      </c>
      <c r="CS38" s="1805">
        <v>0</v>
      </c>
      <c r="CT38" s="1805">
        <v>0</v>
      </c>
      <c r="CU38" s="1805">
        <v>0</v>
      </c>
      <c r="CV38" s="1805">
        <v>0</v>
      </c>
      <c r="CW38" s="1805">
        <v>0</v>
      </c>
      <c r="CX38" s="1805">
        <v>0</v>
      </c>
      <c r="CY38" s="1805">
        <v>0</v>
      </c>
      <c r="CZ38" s="1805">
        <v>0</v>
      </c>
      <c r="DA38" s="1805">
        <v>0</v>
      </c>
      <c r="DB38" s="1805">
        <v>0</v>
      </c>
      <c r="DC38" s="1805">
        <v>0</v>
      </c>
      <c r="DD38" s="1805">
        <v>0</v>
      </c>
      <c r="DE38" s="1805">
        <v>0</v>
      </c>
      <c r="DF38" s="1805">
        <v>0</v>
      </c>
      <c r="DG38" s="1805">
        <v>0</v>
      </c>
      <c r="DH38" s="1805">
        <v>0</v>
      </c>
      <c r="DI38" s="1805">
        <v>0</v>
      </c>
      <c r="DJ38" s="1805">
        <v>0</v>
      </c>
      <c r="DK38" s="1805">
        <v>0</v>
      </c>
      <c r="DL38" s="1805">
        <v>0</v>
      </c>
      <c r="DM38" s="1805">
        <v>0</v>
      </c>
      <c r="DN38" s="1805">
        <v>0</v>
      </c>
      <c r="DO38" s="1805">
        <v>0</v>
      </c>
      <c r="DP38" s="1805">
        <v>0</v>
      </c>
      <c r="DQ38" s="1805">
        <v>0</v>
      </c>
      <c r="DR38" s="1805">
        <v>0</v>
      </c>
      <c r="DS38" s="1805">
        <v>0</v>
      </c>
      <c r="DT38" s="1805">
        <v>0</v>
      </c>
      <c r="DU38" s="1805">
        <v>0</v>
      </c>
      <c r="DV38" s="1805">
        <v>0</v>
      </c>
      <c r="DW38" s="1805">
        <v>0</v>
      </c>
      <c r="DX38" s="1805">
        <v>0</v>
      </c>
      <c r="DY38" s="1805">
        <v>0</v>
      </c>
      <c r="DZ38" s="1805">
        <v>0</v>
      </c>
      <c r="EA38" s="1805">
        <v>0</v>
      </c>
      <c r="EB38" s="1805">
        <v>0</v>
      </c>
      <c r="EC38" s="1805">
        <v>0</v>
      </c>
      <c r="ED38" s="1805">
        <v>0</v>
      </c>
      <c r="EE38" s="1805">
        <v>0</v>
      </c>
      <c r="EF38" s="1805">
        <v>0</v>
      </c>
      <c r="EG38" s="1805">
        <v>0</v>
      </c>
      <c r="EH38" s="1805">
        <v>0</v>
      </c>
      <c r="EI38" s="1805">
        <v>0</v>
      </c>
      <c r="EJ38" s="1805">
        <v>0</v>
      </c>
      <c r="EK38" s="1805">
        <v>0</v>
      </c>
      <c r="EL38" s="1805">
        <v>0</v>
      </c>
      <c r="EM38" s="1805">
        <v>0</v>
      </c>
      <c r="EN38" s="1805">
        <v>0</v>
      </c>
      <c r="EO38" s="1805">
        <v>0</v>
      </c>
      <c r="EP38" s="1805">
        <v>0</v>
      </c>
      <c r="EQ38" s="1805">
        <v>0</v>
      </c>
      <c r="ER38" s="1805">
        <v>0</v>
      </c>
      <c r="ES38" s="1805">
        <v>0</v>
      </c>
      <c r="ET38" s="1805">
        <v>0</v>
      </c>
      <c r="EU38" s="1805">
        <v>0</v>
      </c>
      <c r="EV38" s="1805">
        <v>0</v>
      </c>
      <c r="EW38" s="1805">
        <v>0</v>
      </c>
      <c r="EX38" s="1805">
        <v>0</v>
      </c>
      <c r="EY38" s="1805">
        <v>0</v>
      </c>
      <c r="EZ38" s="1805">
        <v>0</v>
      </c>
      <c r="FA38" s="1805">
        <v>0</v>
      </c>
      <c r="FB38" s="1806"/>
      <c r="FC38" s="1806"/>
      <c r="FD38" s="1806"/>
      <c r="FE38" s="1806"/>
      <c r="FF38" s="1806"/>
      <c r="FG38" s="1806"/>
      <c r="FH38" s="1806"/>
      <c r="FI38" s="1806"/>
      <c r="FJ38" s="1806"/>
      <c r="FK38" s="1806"/>
      <c r="FL38" s="1806"/>
      <c r="FM38" s="1806"/>
      <c r="FN38" s="1806"/>
      <c r="FO38" s="1806"/>
      <c r="FP38" s="1806"/>
      <c r="FQ38" s="1806"/>
      <c r="FR38" s="1806"/>
      <c r="FS38" s="1806"/>
      <c r="FT38" s="1806"/>
      <c r="FU38" s="1806"/>
      <c r="FV38" s="1806"/>
      <c r="FW38" s="1806"/>
      <c r="FX38" s="1806"/>
      <c r="FY38" s="1806"/>
      <c r="FZ38" s="1791"/>
      <c r="GA38" s="1791"/>
      <c r="GB38" s="1791"/>
      <c r="GC38" s="1791"/>
      <c r="GD38" s="1791"/>
      <c r="GE38" s="1791"/>
      <c r="GF38" s="1791"/>
      <c r="GG38" s="1791"/>
      <c r="GH38" s="1791"/>
      <c r="GI38" s="1791"/>
      <c r="GJ38" s="1791"/>
      <c r="GK38" s="1791"/>
      <c r="GL38" s="1791"/>
      <c r="GM38" s="1791"/>
      <c r="GN38" s="1791"/>
      <c r="GO38" s="1791"/>
      <c r="GP38" s="1791"/>
      <c r="GQ38" s="1791"/>
      <c r="GR38" s="1791"/>
      <c r="GS38" s="1791"/>
      <c r="GT38" s="1791"/>
      <c r="GU38" s="1791"/>
      <c r="GV38" s="1791"/>
      <c r="GW38" s="1791"/>
      <c r="GX38" s="1791"/>
      <c r="GY38" s="1791"/>
      <c r="GZ38" s="1791"/>
      <c r="HA38" s="1791"/>
      <c r="HB38" s="1791"/>
      <c r="HC38" s="1791"/>
      <c r="HD38" s="1791"/>
      <c r="HE38" s="1791"/>
      <c r="HF38" s="1791"/>
      <c r="HG38" s="1791"/>
      <c r="HH38" s="1791"/>
      <c r="HI38" s="1791"/>
      <c r="HJ38" s="1791"/>
      <c r="HK38" s="1791"/>
      <c r="HL38" s="1791"/>
      <c r="HM38" s="1791"/>
      <c r="HN38" s="1791"/>
      <c r="HO38" s="1791"/>
      <c r="HP38" s="1791"/>
      <c r="HQ38" s="1791"/>
      <c r="HR38" s="1791"/>
      <c r="HS38" s="1791"/>
      <c r="HT38" s="1791"/>
      <c r="HU38" s="1791"/>
      <c r="HV38" s="1791"/>
      <c r="HW38" s="1791"/>
      <c r="HX38" s="1791"/>
      <c r="HY38" s="1791"/>
      <c r="HZ38" s="1791"/>
      <c r="IA38" s="1791"/>
      <c r="IB38" s="1791"/>
      <c r="IC38" s="1791"/>
      <c r="ID38" s="1807"/>
      <c r="IE38" s="1807"/>
      <c r="IF38" s="1807"/>
      <c r="IG38" s="1807"/>
      <c r="IH38" s="1807"/>
      <c r="II38" s="1807"/>
      <c r="IJ38" s="1807"/>
      <c r="IK38" s="1807"/>
      <c r="IL38" s="1807"/>
      <c r="IM38" s="1807"/>
      <c r="IN38" s="1807"/>
      <c r="IO38" s="1807"/>
      <c r="IP38" s="1807"/>
      <c r="IQ38" s="1807"/>
      <c r="IR38" s="1807"/>
      <c r="IS38" s="1807"/>
      <c r="IT38" s="1807"/>
      <c r="IU38" s="1807"/>
      <c r="IV38" s="1807"/>
      <c r="IW38" s="1807"/>
      <c r="IX38" s="1807"/>
      <c r="IY38" s="1807"/>
      <c r="IZ38" s="1807"/>
      <c r="JA38" s="1807"/>
      <c r="JB38" s="1807"/>
      <c r="JC38" s="1807"/>
      <c r="JD38" s="1807"/>
      <c r="JE38" s="1807"/>
      <c r="JF38" s="1807"/>
      <c r="JG38" s="1807"/>
      <c r="JH38" s="1807"/>
      <c r="JI38" s="1807"/>
    </row>
    <row r="39" spans="1:269" s="1791" customFormat="1" ht="15">
      <c r="A39" s="1830"/>
      <c r="B39" s="1785" t="s">
        <v>1733</v>
      </c>
      <c r="C39" s="1803">
        <v>485857.51166673732</v>
      </c>
      <c r="D39" s="1803">
        <v>419229.02713206818</v>
      </c>
      <c r="E39" s="1803">
        <v>721983.82508600573</v>
      </c>
      <c r="F39" s="1803">
        <v>769358.00563196582</v>
      </c>
      <c r="G39" s="1803">
        <v>794355.41960080178</v>
      </c>
      <c r="H39" s="1803">
        <v>779761.38347256824</v>
      </c>
      <c r="I39" s="1803">
        <v>666087.5325395799</v>
      </c>
      <c r="J39" s="1803">
        <v>651100.19013264589</v>
      </c>
      <c r="K39" s="1803">
        <v>614188.96568974922</v>
      </c>
      <c r="L39" s="1804">
        <v>587809.89118648483</v>
      </c>
      <c r="M39" s="1803">
        <v>592529.15165135963</v>
      </c>
      <c r="N39" s="1804">
        <v>634642.02968571102</v>
      </c>
      <c r="O39" s="1803">
        <v>580445.46014707489</v>
      </c>
      <c r="P39" s="1804">
        <v>479829.2189524264</v>
      </c>
      <c r="Q39" s="1803">
        <v>493216.24770845618</v>
      </c>
      <c r="R39" s="1804">
        <v>499139.58521144476</v>
      </c>
      <c r="S39" s="1803">
        <v>433423.86530262133</v>
      </c>
      <c r="T39" s="1804">
        <v>466258.8245979214</v>
      </c>
      <c r="U39" s="1803">
        <v>485759.1938141475</v>
      </c>
      <c r="V39" s="1804">
        <v>451884.56663940306</v>
      </c>
      <c r="W39" s="1803">
        <v>438964.42907900747</v>
      </c>
      <c r="X39" s="1804">
        <v>433714.26010342489</v>
      </c>
      <c r="Y39" s="1803">
        <v>477182.17724934779</v>
      </c>
      <c r="Z39" s="1804">
        <v>498898.18076807499</v>
      </c>
      <c r="AA39" s="1803">
        <v>489724.12272200111</v>
      </c>
      <c r="AB39" s="1804">
        <v>451114.05604261503</v>
      </c>
      <c r="AC39" s="1803">
        <v>448770.51329883089</v>
      </c>
      <c r="AD39" s="1804">
        <v>445778.47317732486</v>
      </c>
      <c r="AE39" s="1803">
        <v>391525.5136725207</v>
      </c>
      <c r="AF39" s="1804">
        <v>423936.21712975216</v>
      </c>
      <c r="AG39" s="1803">
        <v>337537.08296361018</v>
      </c>
      <c r="AH39" s="1804">
        <v>217537.29912814021</v>
      </c>
      <c r="AI39" s="1803">
        <v>238548.1594961852</v>
      </c>
      <c r="AJ39" s="1804">
        <v>265590.74811376818</v>
      </c>
      <c r="AK39" s="1803">
        <v>360831.36464399006</v>
      </c>
      <c r="AL39" s="1804">
        <v>321059.7530575298</v>
      </c>
      <c r="AM39" s="1803">
        <v>320270.77511132578</v>
      </c>
      <c r="AN39" s="1804">
        <v>335287.34385931032</v>
      </c>
      <c r="AO39" s="1803">
        <v>391316.67644788552</v>
      </c>
      <c r="AP39" s="1804">
        <v>-86756.631487048347</v>
      </c>
      <c r="AQ39" s="1803">
        <v>-72918.739310859062</v>
      </c>
      <c r="AR39" s="1804">
        <v>-25107.354770733393</v>
      </c>
      <c r="AS39" s="1803">
        <v>9624.9174457408953</v>
      </c>
      <c r="AT39" s="1804">
        <v>6865.1473832821939</v>
      </c>
      <c r="AU39" s="1803">
        <v>6568.3555905197281</v>
      </c>
      <c r="AV39" s="1804">
        <v>14929.751361036149</v>
      </c>
      <c r="AW39" s="1803">
        <v>59132.242429634091</v>
      </c>
      <c r="AX39" s="1804">
        <v>35884.352424099459</v>
      </c>
      <c r="AY39" s="1803">
        <v>36645.530304223765</v>
      </c>
      <c r="AZ39" s="1804">
        <v>-31524.335692846216</v>
      </c>
      <c r="BA39" s="1803">
        <v>152075.85155766236</v>
      </c>
      <c r="BB39" s="1803">
        <v>-289219.64161520754</v>
      </c>
      <c r="BC39" s="1803">
        <v>-349233.53750432824</v>
      </c>
      <c r="BD39" s="1804">
        <v>-307953.32621430332</v>
      </c>
      <c r="BE39" s="1803">
        <v>-334093.24197191925</v>
      </c>
      <c r="BF39" s="1804">
        <v>-364422.42517743912</v>
      </c>
      <c r="BG39" s="1803">
        <v>-289463.92007865274</v>
      </c>
      <c r="BH39" s="1804">
        <v>-286297.04605984438</v>
      </c>
      <c r="BI39" s="1803">
        <v>-276651.05235193763</v>
      </c>
      <c r="BJ39" s="1804">
        <v>-227058.86547866644</v>
      </c>
      <c r="BK39" s="1803">
        <v>-292541.60191396758</v>
      </c>
      <c r="BL39" s="1804">
        <v>-301904.50377154205</v>
      </c>
      <c r="BM39" s="1803">
        <v>-294897.70874911483</v>
      </c>
      <c r="BN39" s="1804">
        <v>-382310.05282614334</v>
      </c>
      <c r="BO39" s="1803">
        <v>-372332.47437744355</v>
      </c>
      <c r="BP39" s="1803">
        <v>-369795.52139682637</v>
      </c>
      <c r="BQ39" s="1804">
        <v>-287571.51131934609</v>
      </c>
      <c r="BR39" s="1803">
        <v>-49458.485965058324</v>
      </c>
      <c r="BS39" s="1803">
        <v>-135899.32349382801</v>
      </c>
      <c r="BT39" s="1803">
        <v>-22124.456593615934</v>
      </c>
      <c r="BU39" s="1804">
        <v>44953.48407561786</v>
      </c>
      <c r="BV39" s="1803">
        <v>219317.70144657756</v>
      </c>
      <c r="BW39" s="1804">
        <v>297075.34079534316</v>
      </c>
      <c r="BX39" s="1803">
        <v>571900.46504145046</v>
      </c>
      <c r="BY39" s="1804">
        <v>846089.55174915155</v>
      </c>
      <c r="BZ39" s="1803">
        <v>753702.75600040704</v>
      </c>
      <c r="CA39" s="1804">
        <v>722474.25480454334</v>
      </c>
      <c r="CB39" s="1803">
        <v>342537.49763188441</v>
      </c>
      <c r="CC39" s="1804">
        <v>-634703.3108624639</v>
      </c>
      <c r="CD39" s="1803">
        <v>-1200461.246968227</v>
      </c>
      <c r="CE39" s="1803">
        <v>-2031448.9883048153</v>
      </c>
      <c r="CF39" s="1805">
        <v>-2423625.9791055946</v>
      </c>
      <c r="CG39" s="1805">
        <v>-1985.6902865186964</v>
      </c>
      <c r="CH39" s="1805">
        <v>-2396.3412958427361</v>
      </c>
      <c r="CI39" s="1805">
        <v>-4666.0037685140633</v>
      </c>
      <c r="CJ39" s="1805">
        <v>-6061.1021774082374</v>
      </c>
      <c r="CK39" s="1805">
        <v>-4013.9446905160416</v>
      </c>
      <c r="CL39" s="1805">
        <v>-4583.1529298734131</v>
      </c>
      <c r="CM39" s="1805">
        <v>-7249.7772470605114</v>
      </c>
      <c r="CN39" s="1805">
        <v>-6701.7307116568572</v>
      </c>
      <c r="CO39" s="1805">
        <v>-9930.489250222141</v>
      </c>
      <c r="CP39" s="1805">
        <v>-11865.486121084978</v>
      </c>
      <c r="CQ39" s="1805">
        <v>-10435.832776791176</v>
      </c>
      <c r="CR39" s="1805">
        <v>-22215.725962593981</v>
      </c>
      <c r="CS39" s="1805">
        <v>-23936.937786563627</v>
      </c>
      <c r="CT39" s="1805">
        <v>-18418.731556450664</v>
      </c>
      <c r="CU39" s="1805">
        <v>-22359.693992061868</v>
      </c>
      <c r="CV39" s="1805">
        <v>-25986.791285312174</v>
      </c>
      <c r="CW39" s="1805">
        <v>-23925.064434836651</v>
      </c>
      <c r="CX39" s="1805">
        <v>-31507.330495684142</v>
      </c>
      <c r="CY39" s="1805">
        <v>-33645.336614199441</v>
      </c>
      <c r="CZ39" s="1805">
        <v>-29427.969009658307</v>
      </c>
      <c r="DA39" s="1805">
        <v>-26782.636998699549</v>
      </c>
      <c r="DB39" s="1805">
        <v>-35275.75448033405</v>
      </c>
      <c r="DC39" s="1805">
        <v>-36544.126000791097</v>
      </c>
      <c r="DD39" s="1805">
        <v>-15451.722357068036</v>
      </c>
      <c r="DE39" s="1805">
        <v>-14365.55348296225</v>
      </c>
      <c r="DF39" s="1805">
        <v>-5819.3023784405441</v>
      </c>
      <c r="DG39" s="1805">
        <v>-22952.935495784994</v>
      </c>
      <c r="DH39" s="1805">
        <v>-13445.998889446932</v>
      </c>
      <c r="DI39" s="1805">
        <v>-11738.438667128232</v>
      </c>
      <c r="DJ39" s="1805">
        <v>-1406.4517341453879</v>
      </c>
      <c r="DK39" s="1805">
        <v>-53917.133321597532</v>
      </c>
      <c r="DL39" s="1805">
        <v>-44545.169672348289</v>
      </c>
      <c r="DM39" s="1805">
        <v>-63194.358126828316</v>
      </c>
      <c r="DN39" s="1805">
        <v>-40078.18762141675</v>
      </c>
      <c r="DO39" s="1805">
        <v>16635.80850487213</v>
      </c>
      <c r="DP39" s="1805">
        <v>-59279.741196361931</v>
      </c>
      <c r="DQ39" s="1805">
        <v>-19040.030903241724</v>
      </c>
      <c r="DR39" s="1805">
        <v>-62714.231309903618</v>
      </c>
      <c r="DS39" s="1805">
        <v>-181018.17435384035</v>
      </c>
      <c r="DT39" s="1805">
        <v>-126801.86037198981</v>
      </c>
      <c r="DU39" s="1805">
        <v>-122747.26247559498</v>
      </c>
      <c r="DV39" s="1805">
        <v>-360819.50673342997</v>
      </c>
      <c r="DW39" s="1805">
        <v>-379819.71006601129</v>
      </c>
      <c r="DX39" s="1805">
        <v>-370273.73926402046</v>
      </c>
      <c r="DY39" s="1805">
        <v>-401318.13773075474</v>
      </c>
      <c r="DZ39" s="1805">
        <v>-657910.36964339658</v>
      </c>
      <c r="EA39" s="1805">
        <v>-558626.68186366989</v>
      </c>
      <c r="EB39" s="1805">
        <v>-2188085.0557592125</v>
      </c>
      <c r="EC39" s="1805">
        <v>-2692104.5011829673</v>
      </c>
      <c r="ED39" s="1805">
        <v>-2958040.1664235648</v>
      </c>
      <c r="EE39" s="1805">
        <v>-3200388.0216613431</v>
      </c>
      <c r="EF39" s="1805">
        <v>-3818709.0665367651</v>
      </c>
      <c r="EG39" s="1805">
        <v>-4474676.9849711591</v>
      </c>
      <c r="EH39" s="1805">
        <v>-4286579.0125907268</v>
      </c>
      <c r="EI39" s="1805">
        <v>-5157386.8357993681</v>
      </c>
      <c r="EJ39" s="1805">
        <v>-5739488.4356684349</v>
      </c>
      <c r="EK39" s="1805">
        <v>-8844607.3481555358</v>
      </c>
      <c r="EL39" s="1805">
        <v>-2930.5632167541671</v>
      </c>
      <c r="EM39" s="1805">
        <v>-5343.9341271101239</v>
      </c>
      <c r="EN39" s="1805">
        <v>-8046.957656797932</v>
      </c>
      <c r="EO39" s="1805">
        <v>-7872.406855105417</v>
      </c>
      <c r="EP39" s="1805">
        <v>-11299.560232295456</v>
      </c>
      <c r="EQ39" s="1805">
        <v>-19021.312159191515</v>
      </c>
      <c r="ER39" s="1805">
        <v>-16576.449665351258</v>
      </c>
      <c r="ES39" s="1805">
        <v>-23928.80496067111</v>
      </c>
      <c r="ET39" s="1805">
        <v>-28005.039866236239</v>
      </c>
      <c r="EU39" s="1805">
        <v>-25675.829697726975</v>
      </c>
      <c r="EV39" s="1805">
        <v>-28536.402393445776</v>
      </c>
      <c r="EW39" s="1805">
        <v>-28520.632133060666</v>
      </c>
      <c r="EX39" s="1805">
        <v>-35514.115581622253</v>
      </c>
      <c r="EY39" s="1805">
        <v>-37714.214960084617</v>
      </c>
      <c r="EZ39" s="1805">
        <v>-42032.565595593107</v>
      </c>
      <c r="FA39" s="1805">
        <v>-40988.499650903701</v>
      </c>
      <c r="FB39" s="1806"/>
      <c r="FC39" s="1806"/>
      <c r="FD39" s="1806"/>
      <c r="FE39" s="1806"/>
      <c r="FF39" s="1806"/>
      <c r="FG39" s="1806"/>
      <c r="FH39" s="1806"/>
      <c r="FI39" s="1806"/>
      <c r="FJ39" s="1806"/>
      <c r="FK39" s="1806"/>
      <c r="FL39" s="1806"/>
      <c r="FM39" s="1806"/>
      <c r="FN39" s="1806"/>
      <c r="FO39" s="1806"/>
      <c r="FP39" s="1806"/>
      <c r="FQ39" s="1806"/>
      <c r="FR39" s="1806"/>
      <c r="FS39" s="1806"/>
      <c r="FT39" s="1806"/>
      <c r="FU39" s="1806"/>
      <c r="FV39" s="1806"/>
      <c r="FW39" s="1806"/>
      <c r="FX39" s="1806"/>
      <c r="FY39" s="1806"/>
    </row>
    <row r="40" spans="1:269" s="1783" customFormat="1" ht="15">
      <c r="A40" s="1784"/>
      <c r="B40" s="1842"/>
      <c r="C40" s="1795"/>
      <c r="D40" s="1795"/>
      <c r="E40" s="1795"/>
      <c r="F40" s="1795"/>
      <c r="G40" s="1795"/>
      <c r="H40" s="1795"/>
      <c r="I40" s="1795"/>
      <c r="J40" s="1795"/>
      <c r="K40" s="1795"/>
      <c r="L40" s="1796"/>
      <c r="M40" s="1795"/>
      <c r="N40" s="1796"/>
      <c r="O40" s="1795"/>
      <c r="P40" s="1796"/>
      <c r="Q40" s="1795"/>
      <c r="R40" s="1796"/>
      <c r="S40" s="1795"/>
      <c r="T40" s="1796"/>
      <c r="U40" s="1795"/>
      <c r="V40" s="1796"/>
      <c r="W40" s="1795"/>
      <c r="X40" s="1796"/>
      <c r="Y40" s="1795"/>
      <c r="Z40" s="1796"/>
      <c r="AA40" s="1795"/>
      <c r="AB40" s="1796"/>
      <c r="AC40" s="1795"/>
      <c r="AD40" s="1796"/>
      <c r="AE40" s="1795"/>
      <c r="AF40" s="1796"/>
      <c r="AG40" s="1795"/>
      <c r="AH40" s="1796"/>
      <c r="AI40" s="1795"/>
      <c r="AJ40" s="1796"/>
      <c r="AK40" s="1795"/>
      <c r="AL40" s="1796"/>
      <c r="AM40" s="1795"/>
      <c r="AN40" s="1796"/>
      <c r="AO40" s="1795"/>
      <c r="AP40" s="1796"/>
      <c r="AQ40" s="1795"/>
      <c r="AR40" s="1796"/>
      <c r="AS40" s="1795"/>
      <c r="AT40" s="1796"/>
      <c r="AU40" s="1795"/>
      <c r="AV40" s="1796"/>
      <c r="AW40" s="1795"/>
      <c r="AX40" s="1796"/>
      <c r="AY40" s="1795"/>
      <c r="AZ40" s="1796"/>
      <c r="BA40" s="1795"/>
      <c r="BB40" s="1795"/>
      <c r="BC40" s="1795"/>
      <c r="BD40" s="1796"/>
      <c r="BE40" s="1795"/>
      <c r="BF40" s="1796"/>
      <c r="BG40" s="1795"/>
      <c r="BH40" s="1796"/>
      <c r="BI40" s="1795"/>
      <c r="BJ40" s="1796"/>
      <c r="BK40" s="1795"/>
      <c r="BL40" s="1796"/>
      <c r="BM40" s="1795"/>
      <c r="BN40" s="1796"/>
      <c r="BO40" s="1795"/>
      <c r="BP40" s="1795"/>
      <c r="BQ40" s="1796"/>
      <c r="BR40" s="1795"/>
      <c r="BS40" s="1795"/>
      <c r="BT40" s="1795"/>
      <c r="BU40" s="1796"/>
      <c r="BV40" s="1795"/>
      <c r="BW40" s="1796"/>
      <c r="BX40" s="1795"/>
      <c r="BY40" s="1796"/>
      <c r="BZ40" s="1795"/>
      <c r="CA40" s="1796"/>
      <c r="CB40" s="1795"/>
      <c r="CC40" s="1796"/>
      <c r="CD40" s="1795"/>
      <c r="CE40" s="1795"/>
      <c r="CF40" s="1797"/>
      <c r="CG40" s="1797"/>
      <c r="CH40" s="1797"/>
      <c r="CI40" s="1797"/>
      <c r="CJ40" s="1797"/>
      <c r="CK40" s="1797"/>
      <c r="CL40" s="1797"/>
      <c r="CM40" s="1797"/>
      <c r="CN40" s="1797"/>
      <c r="CO40" s="1797"/>
      <c r="CP40" s="1797"/>
      <c r="CQ40" s="1797"/>
      <c r="CR40" s="1797"/>
      <c r="CS40" s="1797"/>
      <c r="CT40" s="1797"/>
      <c r="CU40" s="1797"/>
      <c r="CV40" s="1797"/>
      <c r="CW40" s="1797"/>
      <c r="CX40" s="1797"/>
      <c r="CY40" s="1797"/>
      <c r="CZ40" s="1797"/>
      <c r="DA40" s="1797"/>
      <c r="DB40" s="1797"/>
      <c r="DC40" s="1797"/>
      <c r="DD40" s="1797"/>
      <c r="DE40" s="1797"/>
      <c r="DF40" s="1797"/>
      <c r="DG40" s="1797"/>
      <c r="DH40" s="1797"/>
      <c r="DI40" s="1797"/>
      <c r="DJ40" s="1797"/>
      <c r="DK40" s="1797"/>
      <c r="DL40" s="1797"/>
      <c r="DM40" s="1797"/>
      <c r="DN40" s="1797"/>
      <c r="DO40" s="1797"/>
      <c r="DP40" s="1797"/>
      <c r="DQ40" s="1797"/>
      <c r="DR40" s="1797"/>
      <c r="DS40" s="1797"/>
      <c r="DT40" s="1797"/>
      <c r="DU40" s="1797"/>
      <c r="DV40" s="1797"/>
      <c r="DW40" s="1797"/>
      <c r="DX40" s="1797"/>
      <c r="DY40" s="1797"/>
      <c r="DZ40" s="1797"/>
      <c r="EA40" s="1797"/>
      <c r="EB40" s="1797"/>
      <c r="EC40" s="1797"/>
      <c r="ED40" s="1797"/>
      <c r="EE40" s="1797"/>
      <c r="EF40" s="1797"/>
      <c r="EG40" s="1797"/>
      <c r="EH40" s="1797"/>
      <c r="EI40" s="1797"/>
      <c r="EJ40" s="1797"/>
      <c r="EK40" s="1797"/>
      <c r="EL40" s="1797"/>
      <c r="EM40" s="1797"/>
      <c r="EN40" s="1797"/>
      <c r="EO40" s="1797"/>
      <c r="EP40" s="1797"/>
      <c r="EQ40" s="1797"/>
      <c r="ER40" s="1797"/>
      <c r="ES40" s="1797"/>
      <c r="ET40" s="1797"/>
      <c r="EU40" s="1797"/>
      <c r="EV40" s="1797"/>
      <c r="EW40" s="1797"/>
      <c r="EX40" s="1797"/>
      <c r="EY40" s="1797"/>
      <c r="EZ40" s="1797"/>
      <c r="FA40" s="1797"/>
      <c r="FB40" s="1799"/>
      <c r="FC40" s="1799"/>
      <c r="FD40" s="1799"/>
      <c r="FE40" s="1799"/>
      <c r="FF40" s="1799"/>
      <c r="FG40" s="1799"/>
      <c r="FH40" s="1799"/>
      <c r="FI40" s="1799"/>
      <c r="FJ40" s="1799"/>
      <c r="FK40" s="1799"/>
      <c r="FL40" s="1799"/>
      <c r="FM40" s="1799"/>
      <c r="FN40" s="1799"/>
      <c r="FO40" s="1799"/>
      <c r="FP40" s="1799"/>
      <c r="FQ40" s="1799"/>
      <c r="FR40" s="1799"/>
      <c r="FS40" s="1799"/>
      <c r="FT40" s="1799"/>
      <c r="FU40" s="1799"/>
      <c r="FV40" s="1799"/>
      <c r="FW40" s="1799"/>
      <c r="FX40" s="1799"/>
      <c r="FY40" s="1799"/>
      <c r="FZ40" s="1792"/>
      <c r="GA40" s="1792"/>
      <c r="GB40" s="1792"/>
      <c r="GC40" s="1792"/>
      <c r="GD40" s="1792"/>
      <c r="GE40" s="1792"/>
      <c r="GF40" s="1792"/>
      <c r="GG40" s="1792"/>
      <c r="GH40" s="1792"/>
      <c r="GI40" s="1792"/>
      <c r="GJ40" s="1792"/>
      <c r="GK40" s="1792"/>
      <c r="GL40" s="1792"/>
      <c r="GM40" s="1792"/>
      <c r="GN40" s="1792"/>
      <c r="GO40" s="1792"/>
      <c r="GP40" s="1792"/>
      <c r="GQ40" s="1792"/>
      <c r="GR40" s="1792"/>
      <c r="GS40" s="1792"/>
      <c r="GT40" s="1792"/>
      <c r="GU40" s="1792"/>
      <c r="GV40" s="1792"/>
      <c r="GW40" s="1792"/>
      <c r="GX40" s="1792"/>
      <c r="GY40" s="1792"/>
      <c r="GZ40" s="1792"/>
      <c r="HA40" s="1792"/>
      <c r="HB40" s="1792"/>
      <c r="HC40" s="1792"/>
      <c r="HD40" s="1792"/>
      <c r="HE40" s="1792"/>
      <c r="HF40" s="1792"/>
      <c r="HG40" s="1792"/>
      <c r="HH40" s="1792"/>
      <c r="HI40" s="1792"/>
      <c r="HJ40" s="1792"/>
      <c r="HK40" s="1792"/>
      <c r="HL40" s="1792"/>
      <c r="HM40" s="1792"/>
      <c r="HN40" s="1792"/>
      <c r="HO40" s="1792"/>
      <c r="HP40" s="1792"/>
      <c r="HQ40" s="1792"/>
      <c r="HR40" s="1792"/>
      <c r="HS40" s="1792"/>
      <c r="HT40" s="1792"/>
      <c r="HU40" s="1792"/>
      <c r="HV40" s="1792"/>
      <c r="HW40" s="1792"/>
      <c r="HX40" s="1792"/>
      <c r="HY40" s="1792"/>
      <c r="HZ40" s="1792"/>
      <c r="IA40" s="1792"/>
      <c r="IB40" s="1792"/>
      <c r="IC40" s="1792"/>
      <c r="ID40" s="1793"/>
      <c r="IE40" s="1793"/>
      <c r="IF40" s="1793"/>
      <c r="IG40" s="1793"/>
      <c r="IH40" s="1793"/>
      <c r="II40" s="1793"/>
      <c r="IJ40" s="1793"/>
      <c r="IK40" s="1793"/>
      <c r="IL40" s="1793"/>
      <c r="IM40" s="1793"/>
      <c r="IN40" s="1793"/>
      <c r="IO40" s="1793"/>
      <c r="IP40" s="1793"/>
      <c r="IQ40" s="1793"/>
      <c r="IR40" s="1793"/>
      <c r="IS40" s="1793"/>
      <c r="IT40" s="1793"/>
      <c r="IU40" s="1793"/>
      <c r="IV40" s="1793"/>
      <c r="IW40" s="1793"/>
      <c r="IX40" s="1793"/>
      <c r="IY40" s="1793"/>
      <c r="IZ40" s="1793"/>
      <c r="JA40" s="1793"/>
      <c r="JB40" s="1793"/>
      <c r="JC40" s="1793"/>
      <c r="JD40" s="1793"/>
      <c r="JE40" s="1793"/>
      <c r="JF40" s="1793"/>
      <c r="JG40" s="1793"/>
      <c r="JH40" s="1793"/>
      <c r="JI40" s="1793"/>
    </row>
    <row r="41" spans="1:269" s="1792" customFormat="1" ht="15">
      <c r="A41" s="1838"/>
      <c r="B41" s="1843" t="s">
        <v>1732</v>
      </c>
      <c r="C41" s="1795">
        <v>1380450.0392800001</v>
      </c>
      <c r="D41" s="1795">
        <v>2223532.1416899995</v>
      </c>
      <c r="E41" s="1795">
        <v>2917114.0325199999</v>
      </c>
      <c r="F41" s="1795">
        <v>3718727.2215899997</v>
      </c>
      <c r="G41" s="1795">
        <v>3688853.744217935</v>
      </c>
      <c r="H41" s="1795">
        <v>3683543.9293824299</v>
      </c>
      <c r="I41" s="1795">
        <v>3646042.4648048477</v>
      </c>
      <c r="J41" s="1795">
        <v>3847206.2417799998</v>
      </c>
      <c r="K41" s="1795">
        <v>3896821.7267999998</v>
      </c>
      <c r="L41" s="1796">
        <v>3688951.7945400001</v>
      </c>
      <c r="M41" s="1795">
        <v>3748570.7730900003</v>
      </c>
      <c r="N41" s="1796">
        <v>3700263.3648400004</v>
      </c>
      <c r="O41" s="1795">
        <v>3757444.2035199995</v>
      </c>
      <c r="P41" s="1796">
        <v>3869842.6823699996</v>
      </c>
      <c r="Q41" s="1795">
        <v>3741752.8745800001</v>
      </c>
      <c r="R41" s="1796">
        <v>3887978.41603</v>
      </c>
      <c r="S41" s="1795">
        <v>3799896.2794079343</v>
      </c>
      <c r="T41" s="1796">
        <v>3947483.14221243</v>
      </c>
      <c r="U41" s="1795">
        <v>4014081.6793648396</v>
      </c>
      <c r="V41" s="1796">
        <v>4186019.4341859999</v>
      </c>
      <c r="W41" s="1795">
        <v>4257053.7654499998</v>
      </c>
      <c r="X41" s="1796">
        <v>4235626.6191600002</v>
      </c>
      <c r="Y41" s="1795">
        <v>4199309.0000400003</v>
      </c>
      <c r="Z41" s="1796">
        <v>4299500.4303700002</v>
      </c>
      <c r="AA41" s="1795">
        <v>4363784.7197500002</v>
      </c>
      <c r="AB41" s="1796">
        <v>4433097.4041500008</v>
      </c>
      <c r="AC41" s="1795">
        <v>4389904.83201</v>
      </c>
      <c r="AD41" s="1796">
        <v>4377131.2726058001</v>
      </c>
      <c r="AE41" s="1795">
        <v>4294897.0453500003</v>
      </c>
      <c r="AF41" s="1796">
        <v>4265529.4961399995</v>
      </c>
      <c r="AG41" s="1795">
        <v>4323137.5652000001</v>
      </c>
      <c r="AH41" s="1796">
        <v>4403291.2568199998</v>
      </c>
      <c r="AI41" s="1795">
        <v>4451843.3567100009</v>
      </c>
      <c r="AJ41" s="1796">
        <v>4501669.385259307</v>
      </c>
      <c r="AK41" s="1795">
        <v>4436787.6964800004</v>
      </c>
      <c r="AL41" s="1796">
        <v>4434938.3082800005</v>
      </c>
      <c r="AM41" s="1795">
        <v>4547951.7272002734</v>
      </c>
      <c r="AN41" s="1796">
        <v>4563747.7127680173</v>
      </c>
      <c r="AO41" s="1795">
        <v>4711210.0249086348</v>
      </c>
      <c r="AP41" s="1796">
        <v>4736138.9783041924</v>
      </c>
      <c r="AQ41" s="1795">
        <v>4727588.2992216386</v>
      </c>
      <c r="AR41" s="1796">
        <v>4748029.2097403649</v>
      </c>
      <c r="AS41" s="1795">
        <v>4899782.7724184459</v>
      </c>
      <c r="AT41" s="1796">
        <v>4986286.2532000002</v>
      </c>
      <c r="AU41" s="1795">
        <v>5031255.6420348277</v>
      </c>
      <c r="AV41" s="1796">
        <v>5115015.8520633867</v>
      </c>
      <c r="AW41" s="1795">
        <v>5064325.3843118874</v>
      </c>
      <c r="AX41" s="1796">
        <v>5180733.5014041094</v>
      </c>
      <c r="AY41" s="1795">
        <v>5277086.6217219466</v>
      </c>
      <c r="AZ41" s="1796">
        <v>5312899.4129600003</v>
      </c>
      <c r="BA41" s="1795">
        <v>5420010.7647440005</v>
      </c>
      <c r="BB41" s="1795">
        <v>5638281.0184719637</v>
      </c>
      <c r="BC41" s="1795">
        <v>5663436.5117299985</v>
      </c>
      <c r="BD41" s="1796">
        <v>5771641.8808146184</v>
      </c>
      <c r="BE41" s="1795">
        <v>5879933.6467516245</v>
      </c>
      <c r="BF41" s="1796">
        <v>6116782.6404562686</v>
      </c>
      <c r="BG41" s="1795">
        <v>6200282.3456750428</v>
      </c>
      <c r="BH41" s="1796">
        <v>6491671.6203799071</v>
      </c>
      <c r="BI41" s="1795">
        <v>6564025.8914999999</v>
      </c>
      <c r="BJ41" s="1796">
        <v>7075542.8005441902</v>
      </c>
      <c r="BK41" s="1795">
        <v>7460198.3146514827</v>
      </c>
      <c r="BL41" s="1796">
        <v>7687023.0057932371</v>
      </c>
      <c r="BM41" s="1795">
        <v>7729780.8505799891</v>
      </c>
      <c r="BN41" s="1796">
        <v>7817278.6457308214</v>
      </c>
      <c r="BO41" s="1795">
        <v>7544944.1071839714</v>
      </c>
      <c r="BP41" s="1795">
        <v>7531614.1587100271</v>
      </c>
      <c r="BQ41" s="1796">
        <v>7693303.9760880684</v>
      </c>
      <c r="BR41" s="1795">
        <v>7822578.650847665</v>
      </c>
      <c r="BS41" s="1795">
        <v>8258922.2504345989</v>
      </c>
      <c r="BT41" s="1795">
        <v>8843359.8338827174</v>
      </c>
      <c r="BU41" s="1796">
        <v>9383691.2500999998</v>
      </c>
      <c r="BV41" s="1795">
        <v>9496936.4519500006</v>
      </c>
      <c r="BW41" s="1796">
        <v>9821936.8228991069</v>
      </c>
      <c r="BX41" s="1795">
        <v>9763493.4144557882</v>
      </c>
      <c r="BY41" s="1796">
        <v>9790450.6214069389</v>
      </c>
      <c r="BZ41" s="1795">
        <v>10009905.269389488</v>
      </c>
      <c r="CA41" s="1796">
        <v>9857027.2658608854</v>
      </c>
      <c r="CB41" s="1795">
        <v>10389303.503933515</v>
      </c>
      <c r="CC41" s="1796">
        <v>10627376.177527798</v>
      </c>
      <c r="CD41" s="1795">
        <v>11353366.062558264</v>
      </c>
      <c r="CE41" s="1795">
        <v>13009038.251405317</v>
      </c>
      <c r="CF41" s="1797">
        <v>14767890.748537278</v>
      </c>
      <c r="CG41" s="1797">
        <v>17076.036256483803</v>
      </c>
      <c r="CH41" s="1797">
        <v>19694.065282397823</v>
      </c>
      <c r="CI41" s="1797">
        <v>23551.72978894932</v>
      </c>
      <c r="CJ41" s="1797">
        <v>28930.06234</v>
      </c>
      <c r="CK41" s="1797">
        <v>31820.551599146747</v>
      </c>
      <c r="CL41" s="1797">
        <v>35018.179944914889</v>
      </c>
      <c r="CM41" s="1797">
        <v>36272.069607971091</v>
      </c>
      <c r="CN41" s="1797">
        <v>38336.879448439991</v>
      </c>
      <c r="CO41" s="1797">
        <v>48402.898370274786</v>
      </c>
      <c r="CP41" s="1797">
        <v>51985.142940567435</v>
      </c>
      <c r="CQ41" s="1797">
        <v>59475.222436584314</v>
      </c>
      <c r="CR41" s="1797">
        <v>99820.801150266707</v>
      </c>
      <c r="CS41" s="1797">
        <v>132259.28567653062</v>
      </c>
      <c r="CT41" s="1797">
        <v>146147.58276285694</v>
      </c>
      <c r="CU41" s="1797">
        <v>153835.54152492748</v>
      </c>
      <c r="CV41" s="1797">
        <v>169772.83268604506</v>
      </c>
      <c r="CW41" s="1797">
        <v>184348.76967203766</v>
      </c>
      <c r="CX41" s="1797">
        <v>204924.85585980536</v>
      </c>
      <c r="CY41" s="1797">
        <v>220484.56198105201</v>
      </c>
      <c r="CZ41" s="1797">
        <v>226181.77936539656</v>
      </c>
      <c r="DA41" s="1797">
        <v>234278.70071617546</v>
      </c>
      <c r="DB41" s="1797">
        <v>262082.71486707643</v>
      </c>
      <c r="DC41" s="1797">
        <v>281607.48415892571</v>
      </c>
      <c r="DD41" s="1797">
        <v>302934.4094802232</v>
      </c>
      <c r="DE41" s="1797">
        <v>330656.85263671307</v>
      </c>
      <c r="DF41" s="1797">
        <v>329186.83599282999</v>
      </c>
      <c r="DG41" s="1797">
        <v>364598.79203935346</v>
      </c>
      <c r="DH41" s="1797">
        <v>417561.7835478668</v>
      </c>
      <c r="DI41" s="1797">
        <v>437916.017386964</v>
      </c>
      <c r="DJ41" s="1797">
        <v>475361.51786883525</v>
      </c>
      <c r="DK41" s="1797">
        <v>470437.87686566426</v>
      </c>
      <c r="DL41" s="1797">
        <v>506126.21491276153</v>
      </c>
      <c r="DM41" s="1797">
        <v>589093.58651730814</v>
      </c>
      <c r="DN41" s="1797">
        <v>671372.60461707134</v>
      </c>
      <c r="DO41" s="1797">
        <v>971543.68393584655</v>
      </c>
      <c r="DP41" s="1797">
        <v>1119696.23356288</v>
      </c>
      <c r="DQ41" s="1797">
        <v>1207313.6393656072</v>
      </c>
      <c r="DR41" s="1797">
        <v>1608913.725834908</v>
      </c>
      <c r="DS41" s="1797">
        <v>1917153.5254503952</v>
      </c>
      <c r="DT41" s="1797">
        <v>1880812.8089262457</v>
      </c>
      <c r="DU41" s="1797">
        <v>2071311.6085629594</v>
      </c>
      <c r="DV41" s="1797">
        <v>2338226.9828274925</v>
      </c>
      <c r="DW41" s="1797">
        <v>2697360.4666900672</v>
      </c>
      <c r="DX41" s="1797">
        <v>2928243.2881022533</v>
      </c>
      <c r="DY41" s="1797">
        <v>3195325.6674357308</v>
      </c>
      <c r="DZ41" s="1797">
        <v>3598602.8756129099</v>
      </c>
      <c r="EA41" s="1797">
        <v>7238965.4322940717</v>
      </c>
      <c r="EB41" s="1797">
        <v>14275475.061316602</v>
      </c>
      <c r="EC41" s="1797">
        <v>13003452.218333036</v>
      </c>
      <c r="ED41" s="1797">
        <v>13411782.075300192</v>
      </c>
      <c r="EE41" s="1797">
        <v>15714068.792439051</v>
      </c>
      <c r="EF41" s="1797">
        <v>16790288.569452703</v>
      </c>
      <c r="EG41" s="1797">
        <v>17628180.970068973</v>
      </c>
      <c r="EH41" s="1797">
        <v>18914586.792051781</v>
      </c>
      <c r="EI41" s="1797">
        <v>29248117.308382988</v>
      </c>
      <c r="EJ41" s="1797">
        <v>40613037.097819149</v>
      </c>
      <c r="EK41" s="1797">
        <v>59171485.47678522</v>
      </c>
      <c r="EL41" s="1797">
        <v>38754.785828773543</v>
      </c>
      <c r="EM41" s="1797">
        <v>41027.614857322638</v>
      </c>
      <c r="EN41" s="1797">
        <v>42726.472688188645</v>
      </c>
      <c r="EO41" s="1797">
        <v>45975.633447706889</v>
      </c>
      <c r="EP41" s="1797">
        <v>46473.210270962401</v>
      </c>
      <c r="EQ41" s="1797">
        <v>67269.716812799816</v>
      </c>
      <c r="ER41" s="1797">
        <v>76110.388124022502</v>
      </c>
      <c r="ES41" s="1797">
        <v>72784.55943086512</v>
      </c>
      <c r="ET41" s="1797">
        <v>78909.261432919462</v>
      </c>
      <c r="EU41" s="1797">
        <v>78457.158967024865</v>
      </c>
      <c r="EV41" s="1797">
        <v>78377.852754745865</v>
      </c>
      <c r="EW41" s="1797">
        <v>83811.713438588005</v>
      </c>
      <c r="EX41" s="1797">
        <v>87003.17077569176</v>
      </c>
      <c r="EY41" s="1797">
        <v>93173.967299547425</v>
      </c>
      <c r="EZ41" s="1797">
        <v>97336.528467132812</v>
      </c>
      <c r="FA41" s="1797">
        <v>96184.725382140561</v>
      </c>
      <c r="FB41" s="1799"/>
      <c r="FC41" s="1799"/>
      <c r="FD41" s="1799"/>
      <c r="FE41" s="1799"/>
      <c r="FF41" s="1799"/>
      <c r="FG41" s="1799"/>
      <c r="FH41" s="1799"/>
      <c r="FI41" s="1799"/>
      <c r="FJ41" s="1799"/>
      <c r="FK41" s="1799"/>
      <c r="FL41" s="1799"/>
      <c r="FM41" s="1799"/>
      <c r="FN41" s="1799"/>
      <c r="FO41" s="1799"/>
      <c r="FP41" s="1799"/>
      <c r="FQ41" s="1799"/>
      <c r="FR41" s="1799"/>
      <c r="FS41" s="1799"/>
      <c r="FT41" s="1799"/>
      <c r="FU41" s="1799"/>
      <c r="FV41" s="1799"/>
      <c r="FW41" s="1799"/>
      <c r="FX41" s="1799"/>
      <c r="FY41" s="1799"/>
    </row>
    <row r="42" spans="1:269" s="1800" customFormat="1" ht="20.25" customHeight="1">
      <c r="A42" s="1801"/>
      <c r="B42" s="1844" t="s">
        <v>1731</v>
      </c>
      <c r="C42" s="1803">
        <v>516.32000000000005</v>
      </c>
      <c r="D42" s="1803">
        <v>55848.179409999997</v>
      </c>
      <c r="E42" s="1803">
        <v>57954.248829999997</v>
      </c>
      <c r="F42" s="1803">
        <v>55930.968609999996</v>
      </c>
      <c r="G42" s="1803">
        <v>60846.852809999997</v>
      </c>
      <c r="H42" s="1803">
        <v>68102.376409999997</v>
      </c>
      <c r="I42" s="1803">
        <v>71837.796530000007</v>
      </c>
      <c r="J42" s="1803">
        <v>70264.941930000001</v>
      </c>
      <c r="K42" s="1803">
        <v>80817.681290000008</v>
      </c>
      <c r="L42" s="1804">
        <v>85333.325599999996</v>
      </c>
      <c r="M42" s="1803">
        <v>81931.802530000001</v>
      </c>
      <c r="N42" s="1804">
        <v>83758.893780000013</v>
      </c>
      <c r="O42" s="1803">
        <v>79868.510110000003</v>
      </c>
      <c r="P42" s="1804">
        <v>83489.022729999997</v>
      </c>
      <c r="Q42" s="1803">
        <v>85593.831359999996</v>
      </c>
      <c r="R42" s="1804">
        <v>82609.894159999996</v>
      </c>
      <c r="S42" s="1803">
        <v>82700.526949999999</v>
      </c>
      <c r="T42" s="1804">
        <v>93430.392359999998</v>
      </c>
      <c r="U42" s="1803">
        <v>86197.145580000011</v>
      </c>
      <c r="V42" s="1804">
        <v>88153.471549999987</v>
      </c>
      <c r="W42" s="1803">
        <v>99286.07733</v>
      </c>
      <c r="X42" s="1804">
        <v>104168.50122000001</v>
      </c>
      <c r="Y42" s="1803">
        <v>97614.379030000011</v>
      </c>
      <c r="Z42" s="1804">
        <v>110370.48507</v>
      </c>
      <c r="AA42" s="1803">
        <v>118367.49135000003</v>
      </c>
      <c r="AB42" s="1804">
        <v>84381.075749999989</v>
      </c>
      <c r="AC42" s="1803">
        <v>123747.75746000002</v>
      </c>
      <c r="AD42" s="1804">
        <v>119858.96167999998</v>
      </c>
      <c r="AE42" s="1803">
        <v>62442.6659</v>
      </c>
      <c r="AF42" s="1804">
        <v>73816.574030000003</v>
      </c>
      <c r="AG42" s="1803">
        <v>86003.630480000007</v>
      </c>
      <c r="AH42" s="1804">
        <v>86645.354070000001</v>
      </c>
      <c r="AI42" s="1803">
        <v>77186.759870000009</v>
      </c>
      <c r="AJ42" s="1804">
        <v>59357.452220000006</v>
      </c>
      <c r="AK42" s="1803">
        <v>70678.325580000004</v>
      </c>
      <c r="AL42" s="1804">
        <v>65100.068759999995</v>
      </c>
      <c r="AM42" s="1803">
        <v>71157.451399999991</v>
      </c>
      <c r="AN42" s="1804">
        <v>66275.713480000006</v>
      </c>
      <c r="AO42" s="1803">
        <v>56445.662239999998</v>
      </c>
      <c r="AP42" s="1804">
        <v>44656.647409999998</v>
      </c>
      <c r="AQ42" s="1803">
        <v>44932.619686899801</v>
      </c>
      <c r="AR42" s="1804">
        <v>50340.064989999999</v>
      </c>
      <c r="AS42" s="1803">
        <v>55583.772810000002</v>
      </c>
      <c r="AT42" s="1804">
        <v>80104.828379999992</v>
      </c>
      <c r="AU42" s="1803">
        <v>71616.46381999999</v>
      </c>
      <c r="AV42" s="1804">
        <v>80952.136050000016</v>
      </c>
      <c r="AW42" s="1803">
        <v>71791.027690000003</v>
      </c>
      <c r="AX42" s="1804">
        <v>80840.285189999995</v>
      </c>
      <c r="AY42" s="1803">
        <v>74118.293359999996</v>
      </c>
      <c r="AZ42" s="1804">
        <v>73356.665420000005</v>
      </c>
      <c r="BA42" s="1803">
        <v>43862.167939999999</v>
      </c>
      <c r="BB42" s="1803">
        <v>62894.354820000008</v>
      </c>
      <c r="BC42" s="1803">
        <v>50562.024039999989</v>
      </c>
      <c r="BD42" s="1804">
        <v>59329.243549999999</v>
      </c>
      <c r="BE42" s="1803">
        <v>60161.150110000002</v>
      </c>
      <c r="BF42" s="1804">
        <v>63292.195610000002</v>
      </c>
      <c r="BG42" s="1803">
        <v>61392.925049999998</v>
      </c>
      <c r="BH42" s="1804">
        <v>65667.461230000001</v>
      </c>
      <c r="BI42" s="1803">
        <v>66282.583370000008</v>
      </c>
      <c r="BJ42" s="1804">
        <v>71054.3802</v>
      </c>
      <c r="BK42" s="1803">
        <v>55830.256380000006</v>
      </c>
      <c r="BL42" s="1804">
        <v>62975.355280000003</v>
      </c>
      <c r="BM42" s="1803">
        <v>66482.775760000004</v>
      </c>
      <c r="BN42" s="1804">
        <v>68638.469539999991</v>
      </c>
      <c r="BO42" s="1803">
        <v>65056.192399999993</v>
      </c>
      <c r="BP42" s="1803">
        <v>75354.271210000006</v>
      </c>
      <c r="BQ42" s="1804">
        <v>77311.811780000004</v>
      </c>
      <c r="BR42" s="1803">
        <v>83964.910090000005</v>
      </c>
      <c r="BS42" s="1803">
        <v>88015.271529999998</v>
      </c>
      <c r="BT42" s="1803">
        <v>66844.083670000007</v>
      </c>
      <c r="BU42" s="1804">
        <v>89499.333240000007</v>
      </c>
      <c r="BV42" s="1803">
        <v>66484.45534</v>
      </c>
      <c r="BW42" s="1804">
        <v>52419.974549999999</v>
      </c>
      <c r="BX42" s="1803">
        <v>61703.768339999995</v>
      </c>
      <c r="BY42" s="1804">
        <v>50864.725749999998</v>
      </c>
      <c r="BZ42" s="1803">
        <v>58584.035800000005</v>
      </c>
      <c r="CA42" s="1804">
        <v>59302.104060000005</v>
      </c>
      <c r="CB42" s="1803">
        <v>71792.117259999985</v>
      </c>
      <c r="CC42" s="1804">
        <v>74503.103525212762</v>
      </c>
      <c r="CD42" s="1803">
        <v>90813.242870000002</v>
      </c>
      <c r="CE42" s="1803">
        <v>139439.92869999999</v>
      </c>
      <c r="CF42" s="1805">
        <v>171667.82631</v>
      </c>
      <c r="CG42" s="1805">
        <v>168.16919830000001</v>
      </c>
      <c r="CH42" s="1805">
        <v>202.9289809</v>
      </c>
      <c r="CI42" s="1805">
        <v>219.88950410999999</v>
      </c>
      <c r="CJ42" s="1805">
        <v>205.67107999999999</v>
      </c>
      <c r="CK42" s="1805">
        <v>235.11725961000002</v>
      </c>
      <c r="CL42" s="1805">
        <v>243.97657014999999</v>
      </c>
      <c r="CM42" s="1805">
        <v>255.56368782999999</v>
      </c>
      <c r="CN42" s="1805">
        <v>260.05591695999999</v>
      </c>
      <c r="CO42" s="1805">
        <v>476.79367449</v>
      </c>
      <c r="CP42" s="1805">
        <v>337.55697367999994</v>
      </c>
      <c r="CQ42" s="1805">
        <v>359.19493372874859</v>
      </c>
      <c r="CR42" s="1805">
        <v>863.20639657255799</v>
      </c>
      <c r="CS42" s="1805">
        <v>1024.3111091225576</v>
      </c>
      <c r="CT42" s="1805">
        <v>1111.6644419825582</v>
      </c>
      <c r="CU42" s="1805">
        <v>1083.9071043825577</v>
      </c>
      <c r="CV42" s="1805">
        <v>1231.9449003221432</v>
      </c>
      <c r="CW42" s="1805">
        <v>1237.3409915794293</v>
      </c>
      <c r="CX42" s="1805">
        <v>1436.2028402499998</v>
      </c>
      <c r="CY42" s="1805">
        <v>1422.4378719753101</v>
      </c>
      <c r="CZ42" s="1805">
        <v>1457.3555351566342</v>
      </c>
      <c r="DA42" s="1805">
        <v>1641.2133333199999</v>
      </c>
      <c r="DB42" s="1805">
        <v>1503.79155472</v>
      </c>
      <c r="DC42" s="1805">
        <v>1525.849377979197</v>
      </c>
      <c r="DD42" s="1805">
        <v>1559.6613422916573</v>
      </c>
      <c r="DE42" s="1805">
        <v>1523.1791171083464</v>
      </c>
      <c r="DF42" s="1805">
        <v>1873.1327583500004</v>
      </c>
      <c r="DG42" s="1805">
        <v>3191.9343122599998</v>
      </c>
      <c r="DH42" s="1805">
        <v>3729.6706764272776</v>
      </c>
      <c r="DI42" s="1805">
        <v>4007.8127282398555</v>
      </c>
      <c r="DJ42" s="1805">
        <v>3696.3338167406814</v>
      </c>
      <c r="DK42" s="1805">
        <v>3685.3309367199995</v>
      </c>
      <c r="DL42" s="1805">
        <v>4456.1907742015283</v>
      </c>
      <c r="DM42" s="1805">
        <v>4510.8947596065154</v>
      </c>
      <c r="DN42" s="1805">
        <v>4246.9279247699997</v>
      </c>
      <c r="DO42" s="1805">
        <v>6165.3434425239411</v>
      </c>
      <c r="DP42" s="1805">
        <v>7157.9371168056759</v>
      </c>
      <c r="DQ42" s="1805">
        <v>8137.8740244780483</v>
      </c>
      <c r="DR42" s="1805">
        <v>12785.574749017016</v>
      </c>
      <c r="DS42" s="1805">
        <v>14047.495344296463</v>
      </c>
      <c r="DT42" s="1805">
        <v>15558.863875909999</v>
      </c>
      <c r="DU42" s="1805">
        <v>13438.521869959999</v>
      </c>
      <c r="DV42" s="1805">
        <v>14148.964761520001</v>
      </c>
      <c r="DW42" s="1805">
        <v>15056.472027620001</v>
      </c>
      <c r="DX42" s="1805">
        <v>15711.65529836</v>
      </c>
      <c r="DY42" s="1805">
        <v>16082.619502902347</v>
      </c>
      <c r="DZ42" s="1805">
        <v>1843.3912159964186</v>
      </c>
      <c r="EA42" s="1805">
        <v>4659.4338619610198</v>
      </c>
      <c r="EB42" s="1805">
        <v>4243.5818994199999</v>
      </c>
      <c r="EC42" s="1805">
        <v>2137.4435489599996</v>
      </c>
      <c r="ED42" s="1805">
        <v>3182.6837449100008</v>
      </c>
      <c r="EE42" s="1805">
        <v>2685.4889213191432</v>
      </c>
      <c r="EF42" s="1805">
        <v>3497.2262309636485</v>
      </c>
      <c r="EG42" s="1805">
        <v>4173.1913220944216</v>
      </c>
      <c r="EH42" s="1805">
        <v>42811.406206444735</v>
      </c>
      <c r="EI42" s="1805">
        <v>7317.9423532879719</v>
      </c>
      <c r="EJ42" s="1805">
        <v>9458.3634548600003</v>
      </c>
      <c r="EK42" s="1805">
        <v>6990.8566881599991</v>
      </c>
      <c r="EL42" s="1805">
        <v>2.7954512899999999</v>
      </c>
      <c r="EM42" s="1805">
        <v>4.3726068299999996</v>
      </c>
      <c r="EN42" s="1805">
        <v>3.9915729403463009</v>
      </c>
      <c r="EO42" s="1805">
        <v>19.182766100000002</v>
      </c>
      <c r="EP42" s="1805">
        <v>26.605386400000004</v>
      </c>
      <c r="EQ42" s="1805">
        <v>891.22810662948154</v>
      </c>
      <c r="ER42" s="1805">
        <v>1049.2525992784531</v>
      </c>
      <c r="ES42" s="1805">
        <v>771.67878884983406</v>
      </c>
      <c r="ET42" s="1805">
        <v>995.70133383115785</v>
      </c>
      <c r="EU42" s="1805">
        <v>1110.8419095724687</v>
      </c>
      <c r="EV42" s="1805">
        <v>1043.0122148648834</v>
      </c>
      <c r="EW42" s="1805">
        <v>1258.2886598761745</v>
      </c>
      <c r="EX42" s="1805">
        <v>1113.6534772972091</v>
      </c>
      <c r="EY42" s="1805">
        <v>1031.3406243157767</v>
      </c>
      <c r="EZ42" s="1805">
        <v>1500.3989997508834</v>
      </c>
      <c r="FA42" s="1805">
        <v>1525.5550944536101</v>
      </c>
      <c r="FB42" s="1806"/>
      <c r="FC42" s="1806"/>
      <c r="FD42" s="1806"/>
      <c r="FE42" s="1806"/>
      <c r="FF42" s="1806"/>
      <c r="FG42" s="1806"/>
      <c r="FH42" s="1806"/>
      <c r="FI42" s="1806"/>
      <c r="FJ42" s="1806"/>
      <c r="FK42" s="1806"/>
      <c r="FL42" s="1806"/>
      <c r="FM42" s="1806"/>
      <c r="FN42" s="1806"/>
      <c r="FO42" s="1806"/>
      <c r="FP42" s="1806"/>
      <c r="FQ42" s="1806"/>
      <c r="FR42" s="1806"/>
      <c r="FS42" s="1806"/>
      <c r="FT42" s="1806"/>
      <c r="FU42" s="1806"/>
      <c r="FV42" s="1806"/>
      <c r="FW42" s="1806"/>
      <c r="FX42" s="1806"/>
      <c r="FY42" s="1806"/>
      <c r="FZ42" s="1791"/>
      <c r="GA42" s="1791"/>
      <c r="GB42" s="1791"/>
      <c r="GC42" s="1791"/>
      <c r="GD42" s="1791"/>
      <c r="GE42" s="1791"/>
      <c r="GF42" s="1791"/>
      <c r="GG42" s="1791"/>
      <c r="GH42" s="1791"/>
      <c r="GI42" s="1791"/>
      <c r="GJ42" s="1791"/>
      <c r="GK42" s="1791"/>
      <c r="GL42" s="1791"/>
      <c r="GM42" s="1791"/>
      <c r="GN42" s="1791"/>
      <c r="GO42" s="1791"/>
      <c r="GP42" s="1791"/>
      <c r="GQ42" s="1791"/>
      <c r="GR42" s="1791"/>
      <c r="GS42" s="1791"/>
      <c r="GT42" s="1791"/>
      <c r="GU42" s="1791"/>
      <c r="GV42" s="1791"/>
      <c r="GW42" s="1791"/>
      <c r="GX42" s="1791"/>
      <c r="GY42" s="1791"/>
      <c r="GZ42" s="1791"/>
      <c r="HA42" s="1791"/>
      <c r="HB42" s="1791"/>
      <c r="HC42" s="1791"/>
      <c r="HD42" s="1791"/>
      <c r="HE42" s="1791"/>
      <c r="HF42" s="1791"/>
      <c r="HG42" s="1791"/>
      <c r="HH42" s="1791"/>
      <c r="HI42" s="1791"/>
      <c r="HJ42" s="1791"/>
      <c r="HK42" s="1791"/>
      <c r="HL42" s="1791"/>
      <c r="HM42" s="1791"/>
      <c r="HN42" s="1791"/>
      <c r="HO42" s="1791"/>
      <c r="HP42" s="1791"/>
      <c r="HQ42" s="1791"/>
      <c r="HR42" s="1791"/>
      <c r="HS42" s="1791"/>
      <c r="HT42" s="1791"/>
      <c r="HU42" s="1791"/>
      <c r="HV42" s="1791"/>
      <c r="HW42" s="1791"/>
      <c r="HX42" s="1791"/>
      <c r="HY42" s="1791"/>
      <c r="HZ42" s="1791"/>
      <c r="IA42" s="1791"/>
      <c r="IB42" s="1791"/>
      <c r="IC42" s="1791"/>
      <c r="ID42" s="1807"/>
      <c r="IE42" s="1807"/>
      <c r="IF42" s="1807"/>
      <c r="IG42" s="1807"/>
      <c r="IH42" s="1807"/>
      <c r="II42" s="1807"/>
      <c r="IJ42" s="1807"/>
      <c r="IK42" s="1807"/>
      <c r="IL42" s="1807"/>
      <c r="IM42" s="1807"/>
      <c r="IN42" s="1807"/>
      <c r="IO42" s="1807"/>
      <c r="IP42" s="1807"/>
      <c r="IQ42" s="1807"/>
      <c r="IR42" s="1807"/>
      <c r="IS42" s="1807"/>
      <c r="IT42" s="1807"/>
      <c r="IU42" s="1807"/>
      <c r="IV42" s="1807"/>
      <c r="IW42" s="1807"/>
      <c r="IX42" s="1807"/>
      <c r="IY42" s="1807"/>
      <c r="IZ42" s="1807"/>
      <c r="JA42" s="1807"/>
      <c r="JB42" s="1807"/>
      <c r="JC42" s="1807"/>
      <c r="JD42" s="1807"/>
      <c r="JE42" s="1807"/>
      <c r="JF42" s="1807"/>
      <c r="JG42" s="1807"/>
      <c r="JH42" s="1807"/>
      <c r="JI42" s="1807"/>
    </row>
    <row r="43" spans="1:269" s="1792" customFormat="1" ht="15">
      <c r="A43" s="1838"/>
      <c r="B43" s="1843" t="s">
        <v>1730</v>
      </c>
      <c r="C43" s="1795">
        <v>1379933.7192800001</v>
      </c>
      <c r="D43" s="1795">
        <v>2167683.9622799996</v>
      </c>
      <c r="E43" s="1795">
        <v>2859159.78369</v>
      </c>
      <c r="F43" s="1795">
        <v>3662796.2529799999</v>
      </c>
      <c r="G43" s="1795">
        <v>3628006.8914079349</v>
      </c>
      <c r="H43" s="1795">
        <v>3615441.5529724299</v>
      </c>
      <c r="I43" s="1795">
        <v>3574204.6682748478</v>
      </c>
      <c r="J43" s="1795">
        <v>3776941.2998499996</v>
      </c>
      <c r="K43" s="1795">
        <v>3816004.0455099996</v>
      </c>
      <c r="L43" s="1796">
        <v>3603618.46894</v>
      </c>
      <c r="M43" s="1795">
        <v>3666638.9705600003</v>
      </c>
      <c r="N43" s="1796">
        <v>3616504.4710600004</v>
      </c>
      <c r="O43" s="1795">
        <v>3677575.6934099994</v>
      </c>
      <c r="P43" s="1796">
        <v>3786353.6596399997</v>
      </c>
      <c r="Q43" s="1795">
        <v>3656159.0432199999</v>
      </c>
      <c r="R43" s="1796">
        <v>3805368.5218699998</v>
      </c>
      <c r="S43" s="1795">
        <v>3717195.7524579344</v>
      </c>
      <c r="T43" s="1796">
        <v>3854052.7498524301</v>
      </c>
      <c r="U43" s="1795">
        <v>3927884.5337848398</v>
      </c>
      <c r="V43" s="1796">
        <v>4097865.962636</v>
      </c>
      <c r="W43" s="1795">
        <v>4157767.6881200001</v>
      </c>
      <c r="X43" s="1796">
        <v>4131458.1179400003</v>
      </c>
      <c r="Y43" s="1795">
        <v>4101694.6210099999</v>
      </c>
      <c r="Z43" s="1796">
        <v>4189129.9452999998</v>
      </c>
      <c r="AA43" s="1795">
        <v>4245417.2284000004</v>
      </c>
      <c r="AB43" s="1796">
        <v>4348716.3284000009</v>
      </c>
      <c r="AC43" s="1795">
        <v>4266157.07455</v>
      </c>
      <c r="AD43" s="1796">
        <v>4257272.3109258004</v>
      </c>
      <c r="AE43" s="1795">
        <v>4232454.3794499999</v>
      </c>
      <c r="AF43" s="1796">
        <v>4191712.9221099997</v>
      </c>
      <c r="AG43" s="1795">
        <v>4237133.9347200003</v>
      </c>
      <c r="AH43" s="1796">
        <v>4316645.9027499994</v>
      </c>
      <c r="AI43" s="1795">
        <v>4374656.5968400007</v>
      </c>
      <c r="AJ43" s="1796">
        <v>4442311.9330393067</v>
      </c>
      <c r="AK43" s="1795">
        <v>4366109.3709000004</v>
      </c>
      <c r="AL43" s="1796">
        <v>4369838.2395200003</v>
      </c>
      <c r="AM43" s="1795">
        <v>4476794.2758002738</v>
      </c>
      <c r="AN43" s="1796">
        <v>4497471.9992880169</v>
      </c>
      <c r="AO43" s="1795">
        <v>4654764.3626686344</v>
      </c>
      <c r="AP43" s="1796">
        <v>4691482.3308941927</v>
      </c>
      <c r="AQ43" s="1795">
        <v>4682655.6795347389</v>
      </c>
      <c r="AR43" s="1796">
        <v>4697689.1447503651</v>
      </c>
      <c r="AS43" s="1795">
        <v>4844198.9996084459</v>
      </c>
      <c r="AT43" s="1796">
        <v>4906181.4248200003</v>
      </c>
      <c r="AU43" s="1795">
        <v>4959639.1782148276</v>
      </c>
      <c r="AV43" s="1796">
        <v>5034063.7160133868</v>
      </c>
      <c r="AW43" s="1795">
        <v>4992534.3566218875</v>
      </c>
      <c r="AX43" s="1796">
        <v>5099893.2162141092</v>
      </c>
      <c r="AY43" s="1795">
        <v>5202968.3283619471</v>
      </c>
      <c r="AZ43" s="1796">
        <v>5239542.7475399999</v>
      </c>
      <c r="BA43" s="1795">
        <v>5376148.5968040004</v>
      </c>
      <c r="BB43" s="1795">
        <v>5575386.6636519637</v>
      </c>
      <c r="BC43" s="1795">
        <v>5612874.4876899989</v>
      </c>
      <c r="BD43" s="1796">
        <v>5712312.6372646187</v>
      </c>
      <c r="BE43" s="1795">
        <v>5819772.4966416247</v>
      </c>
      <c r="BF43" s="1796">
        <v>6053490.4448462687</v>
      </c>
      <c r="BG43" s="1795">
        <v>6138889.4206250431</v>
      </c>
      <c r="BH43" s="1796">
        <v>6426004.1591499075</v>
      </c>
      <c r="BI43" s="1795">
        <v>6497743.3081299998</v>
      </c>
      <c r="BJ43" s="1796">
        <v>7004488.4203441907</v>
      </c>
      <c r="BK43" s="1795">
        <v>7404368.0582714826</v>
      </c>
      <c r="BL43" s="1796">
        <v>7624047.6505132373</v>
      </c>
      <c r="BM43" s="1795">
        <v>7663298.0748199895</v>
      </c>
      <c r="BN43" s="1796">
        <v>7748640.1761908215</v>
      </c>
      <c r="BO43" s="1795">
        <v>7479887.9147839714</v>
      </c>
      <c r="BP43" s="1795">
        <v>7456259.8875000272</v>
      </c>
      <c r="BQ43" s="1796">
        <v>7615992.1643080683</v>
      </c>
      <c r="BR43" s="1795">
        <v>7738613.7407576647</v>
      </c>
      <c r="BS43" s="1795">
        <v>8170906.9789045993</v>
      </c>
      <c r="BT43" s="1795">
        <v>8776515.7502127178</v>
      </c>
      <c r="BU43" s="1796">
        <v>9294191.9168599993</v>
      </c>
      <c r="BV43" s="1795">
        <v>9430451.9966100007</v>
      </c>
      <c r="BW43" s="1796">
        <v>9769516.8483491074</v>
      </c>
      <c r="BX43" s="1795">
        <v>9701789.6461157873</v>
      </c>
      <c r="BY43" s="1796">
        <v>9739585.8956569396</v>
      </c>
      <c r="BZ43" s="1795">
        <v>9951321.2335894872</v>
      </c>
      <c r="CA43" s="1796">
        <v>9797725.1618008856</v>
      </c>
      <c r="CB43" s="1795">
        <v>10317511.386673516</v>
      </c>
      <c r="CC43" s="1796">
        <v>10552873.074002586</v>
      </c>
      <c r="CD43" s="1795">
        <v>11262552.819688264</v>
      </c>
      <c r="CE43" s="1795">
        <v>12869598.322705317</v>
      </c>
      <c r="CF43" s="1797">
        <v>14596222.922227278</v>
      </c>
      <c r="CG43" s="1797">
        <v>16907.867058183805</v>
      </c>
      <c r="CH43" s="1797">
        <v>19491.136301497823</v>
      </c>
      <c r="CI43" s="1797">
        <v>23331.84028483932</v>
      </c>
      <c r="CJ43" s="1797">
        <v>28724.39126</v>
      </c>
      <c r="CK43" s="1797">
        <v>31585.434339536747</v>
      </c>
      <c r="CL43" s="1797">
        <v>34774.203374764889</v>
      </c>
      <c r="CM43" s="1797">
        <v>36016.505920141084</v>
      </c>
      <c r="CN43" s="1797">
        <v>38076.823531479989</v>
      </c>
      <c r="CO43" s="1797">
        <v>47926.104695784794</v>
      </c>
      <c r="CP43" s="1797">
        <v>51647.58596688744</v>
      </c>
      <c r="CQ43" s="1797">
        <v>59116.02750285557</v>
      </c>
      <c r="CR43" s="1797">
        <v>98957.594753694153</v>
      </c>
      <c r="CS43" s="1797">
        <v>131234.97456740806</v>
      </c>
      <c r="CT43" s="1797">
        <v>145035.91832087436</v>
      </c>
      <c r="CU43" s="1797">
        <v>152751.63442054493</v>
      </c>
      <c r="CV43" s="1797">
        <v>168540.88778572291</v>
      </c>
      <c r="CW43" s="1797">
        <v>183111.42868045822</v>
      </c>
      <c r="CX43" s="1797">
        <v>203488.65301955538</v>
      </c>
      <c r="CY43" s="1797">
        <v>219062.12410907671</v>
      </c>
      <c r="CZ43" s="1797">
        <v>224724.42383023992</v>
      </c>
      <c r="DA43" s="1797">
        <v>232637.48738285547</v>
      </c>
      <c r="DB43" s="1797">
        <v>260578.9233123564</v>
      </c>
      <c r="DC43" s="1797">
        <v>280081.63478094648</v>
      </c>
      <c r="DD43" s="1797">
        <v>301374.74813793151</v>
      </c>
      <c r="DE43" s="1797">
        <v>329133.67351960472</v>
      </c>
      <c r="DF43" s="1797">
        <v>327313.70323447994</v>
      </c>
      <c r="DG43" s="1797">
        <v>361406.85772709345</v>
      </c>
      <c r="DH43" s="1797">
        <v>413832.11287143955</v>
      </c>
      <c r="DI43" s="1797">
        <v>433908.20465872419</v>
      </c>
      <c r="DJ43" s="1797">
        <v>471665.18405209458</v>
      </c>
      <c r="DK43" s="1797">
        <v>466752.54592894425</v>
      </c>
      <c r="DL43" s="1797">
        <v>501670.02413855999</v>
      </c>
      <c r="DM43" s="1797">
        <v>584582.69175770169</v>
      </c>
      <c r="DN43" s="1797">
        <v>667125.67669230141</v>
      </c>
      <c r="DO43" s="1797">
        <v>965378.34049332258</v>
      </c>
      <c r="DP43" s="1797">
        <v>1112538.2964460743</v>
      </c>
      <c r="DQ43" s="1797">
        <v>1199175.7653411294</v>
      </c>
      <c r="DR43" s="1797">
        <v>1596128.1510858911</v>
      </c>
      <c r="DS43" s="1797">
        <v>1903106.0301060986</v>
      </c>
      <c r="DT43" s="1797">
        <v>1865253.9450503357</v>
      </c>
      <c r="DU43" s="1797">
        <v>2057873.0866929993</v>
      </c>
      <c r="DV43" s="1797">
        <v>2324078.0180659727</v>
      </c>
      <c r="DW43" s="1797">
        <v>2682303.9946624474</v>
      </c>
      <c r="DX43" s="1797">
        <v>2912531.6328038936</v>
      </c>
      <c r="DY43" s="1797">
        <v>3179243.0479328283</v>
      </c>
      <c r="DZ43" s="1797">
        <v>3596759.4843969136</v>
      </c>
      <c r="EA43" s="1797">
        <v>7234305.9984321101</v>
      </c>
      <c r="EB43" s="1797">
        <v>14271231.479417183</v>
      </c>
      <c r="EC43" s="1797">
        <v>13001314.774784077</v>
      </c>
      <c r="ED43" s="1797">
        <v>13408599.391555283</v>
      </c>
      <c r="EE43" s="1797">
        <v>15711383.303517731</v>
      </c>
      <c r="EF43" s="1797">
        <v>16786791.343221739</v>
      </c>
      <c r="EG43" s="1797">
        <v>17624007.778746881</v>
      </c>
      <c r="EH43" s="1797">
        <v>18871775.385845337</v>
      </c>
      <c r="EI43" s="1797">
        <v>29240799.366029702</v>
      </c>
      <c r="EJ43" s="1797">
        <v>40603578.734364294</v>
      </c>
      <c r="EK43" s="1797">
        <v>59164494.620097056</v>
      </c>
      <c r="EL43" s="1797">
        <v>38751.990377483547</v>
      </c>
      <c r="EM43" s="1797">
        <v>41023.242250492636</v>
      </c>
      <c r="EN43" s="1797">
        <v>42722.481115248294</v>
      </c>
      <c r="EO43" s="1797">
        <v>45956.45068160689</v>
      </c>
      <c r="EP43" s="1797">
        <v>46446.604884562403</v>
      </c>
      <c r="EQ43" s="1797">
        <v>66378.488706170334</v>
      </c>
      <c r="ER43" s="1797">
        <v>75061.135524744052</v>
      </c>
      <c r="ES43" s="1797">
        <v>72012.880642015298</v>
      </c>
      <c r="ET43" s="1797">
        <v>77913.560099088296</v>
      </c>
      <c r="EU43" s="1797">
        <v>77346.317057452397</v>
      </c>
      <c r="EV43" s="1797">
        <v>77334.840539880985</v>
      </c>
      <c r="EW43" s="1797">
        <v>82553.424778711837</v>
      </c>
      <c r="EX43" s="1797">
        <v>85889.517298394567</v>
      </c>
      <c r="EY43" s="1797">
        <v>92142.62667523163</v>
      </c>
      <c r="EZ43" s="1797">
        <v>95836.129467381921</v>
      </c>
      <c r="FA43" s="1797">
        <v>94659.170287686953</v>
      </c>
      <c r="FB43" s="1799"/>
      <c r="FC43" s="1799"/>
      <c r="FD43" s="1799"/>
      <c r="FE43" s="1799"/>
      <c r="FF43" s="1799"/>
      <c r="FG43" s="1799"/>
      <c r="FH43" s="1799"/>
      <c r="FI43" s="1799"/>
      <c r="FJ43" s="1799"/>
      <c r="FK43" s="1799"/>
      <c r="FL43" s="1799"/>
      <c r="FM43" s="1799"/>
      <c r="FN43" s="1799"/>
      <c r="FO43" s="1799"/>
      <c r="FP43" s="1799"/>
      <c r="FQ43" s="1799"/>
      <c r="FR43" s="1799"/>
      <c r="FS43" s="1799"/>
      <c r="FT43" s="1799"/>
      <c r="FU43" s="1799"/>
      <c r="FV43" s="1799"/>
      <c r="FW43" s="1799"/>
      <c r="FX43" s="1799"/>
      <c r="FY43" s="1799"/>
    </row>
    <row r="44" spans="1:269" s="1792" customFormat="1" ht="15">
      <c r="A44" s="1830"/>
      <c r="B44" s="1802" t="s">
        <v>1825</v>
      </c>
      <c r="C44" s="1803">
        <v>207232.61622000003</v>
      </c>
      <c r="D44" s="1803">
        <v>590236.95410999993</v>
      </c>
      <c r="E44" s="1803">
        <v>860052.97832999995</v>
      </c>
      <c r="F44" s="1803">
        <v>1231486.9340900001</v>
      </c>
      <c r="G44" s="1803">
        <v>1284405.2255617415</v>
      </c>
      <c r="H44" s="1803">
        <v>1323684.0765849617</v>
      </c>
      <c r="I44" s="1803">
        <v>1311414.9936359976</v>
      </c>
      <c r="J44" s="1803">
        <v>1369116.5324499998</v>
      </c>
      <c r="K44" s="1803">
        <v>1403649.86696</v>
      </c>
      <c r="L44" s="1804">
        <v>1268086.0655400001</v>
      </c>
      <c r="M44" s="1803">
        <v>1260161.3454900002</v>
      </c>
      <c r="N44" s="1804">
        <v>1256010.06779</v>
      </c>
      <c r="O44" s="1803">
        <v>1273988.2389099998</v>
      </c>
      <c r="P44" s="1804">
        <v>1319575.51938</v>
      </c>
      <c r="Q44" s="1803">
        <v>1298377.2768999999</v>
      </c>
      <c r="R44" s="1804">
        <v>1327429.6183199999</v>
      </c>
      <c r="S44" s="1803">
        <v>1243685.4228317414</v>
      </c>
      <c r="T44" s="1804">
        <v>1405753.2465149616</v>
      </c>
      <c r="U44" s="1803">
        <v>1416996.00302599</v>
      </c>
      <c r="V44" s="1804">
        <v>1411760.519686</v>
      </c>
      <c r="W44" s="1803">
        <v>1464490.3058199999</v>
      </c>
      <c r="X44" s="1804">
        <v>1482025.79807</v>
      </c>
      <c r="Y44" s="1803">
        <v>1522316.28198</v>
      </c>
      <c r="Z44" s="1804">
        <v>1517545.6920400001</v>
      </c>
      <c r="AA44" s="1803">
        <v>1550035.2644100003</v>
      </c>
      <c r="AB44" s="1804">
        <v>1597497.5536500001</v>
      </c>
      <c r="AC44" s="1803">
        <v>1533315.0241</v>
      </c>
      <c r="AD44" s="1804">
        <v>1532981.9132699999</v>
      </c>
      <c r="AE44" s="1803">
        <v>1644848.7304199999</v>
      </c>
      <c r="AF44" s="1804">
        <v>1652136.0730399999</v>
      </c>
      <c r="AG44" s="1803">
        <v>1589735.57259</v>
      </c>
      <c r="AH44" s="1804">
        <v>1669572.1457499999</v>
      </c>
      <c r="AI44" s="1803">
        <v>1670671.83363</v>
      </c>
      <c r="AJ44" s="1804">
        <v>1677687.7592279715</v>
      </c>
      <c r="AK44" s="1803">
        <v>1703195.2389700001</v>
      </c>
      <c r="AL44" s="1804">
        <v>1570683.8292399999</v>
      </c>
      <c r="AM44" s="1803">
        <v>1659968.9413099997</v>
      </c>
      <c r="AN44" s="1804">
        <v>1692858.1395</v>
      </c>
      <c r="AO44" s="1803">
        <v>1595143.6244713073</v>
      </c>
      <c r="AP44" s="1804">
        <v>1632979.6455899999</v>
      </c>
      <c r="AQ44" s="1803">
        <v>1536510.4225135406</v>
      </c>
      <c r="AR44" s="1804">
        <v>1552889.3436820011</v>
      </c>
      <c r="AS44" s="1803">
        <v>1592367.824137053</v>
      </c>
      <c r="AT44" s="1804">
        <v>1568590.34369</v>
      </c>
      <c r="AU44" s="1803">
        <v>1559472.5429100001</v>
      </c>
      <c r="AV44" s="1804">
        <v>1569208.7216243721</v>
      </c>
      <c r="AW44" s="1803">
        <v>1517709.3323732587</v>
      </c>
      <c r="AX44" s="1804">
        <v>1553347.6952441088</v>
      </c>
      <c r="AY44" s="1803">
        <v>1534910.4488900001</v>
      </c>
      <c r="AZ44" s="1804">
        <v>1508943.18824</v>
      </c>
      <c r="BA44" s="1803">
        <v>1467582.0048300002</v>
      </c>
      <c r="BB44" s="1803">
        <v>1471657.1875800001</v>
      </c>
      <c r="BC44" s="1803">
        <v>1544945.6556599999</v>
      </c>
      <c r="BD44" s="1804">
        <v>1552644.5588400001</v>
      </c>
      <c r="BE44" s="1803">
        <v>1529856.97624</v>
      </c>
      <c r="BF44" s="1804">
        <v>1530705.5772899999</v>
      </c>
      <c r="BG44" s="1803">
        <v>1558418.0792113403</v>
      </c>
      <c r="BH44" s="1804">
        <v>1538865.5222399971</v>
      </c>
      <c r="BI44" s="1803">
        <v>1600104.7615399999</v>
      </c>
      <c r="BJ44" s="1804">
        <v>1604901.4419896626</v>
      </c>
      <c r="BK44" s="1803">
        <v>1571434.6816099999</v>
      </c>
      <c r="BL44" s="1804">
        <v>1460819.3427710738</v>
      </c>
      <c r="BM44" s="1803">
        <v>1450191.3213961008</v>
      </c>
      <c r="BN44" s="1804">
        <v>1401725.0353067764</v>
      </c>
      <c r="BO44" s="1803">
        <v>1453958.8878500001</v>
      </c>
      <c r="BP44" s="1803">
        <v>1458797.1622431963</v>
      </c>
      <c r="BQ44" s="1804">
        <v>1490952.4305724716</v>
      </c>
      <c r="BR44" s="1803">
        <v>1374640.4838700001</v>
      </c>
      <c r="BS44" s="1803">
        <v>1442460.9526000002</v>
      </c>
      <c r="BT44" s="1803">
        <v>1459140.3670099999</v>
      </c>
      <c r="BU44" s="1804">
        <v>1501520.76666</v>
      </c>
      <c r="BV44" s="1803">
        <v>1524244.02838</v>
      </c>
      <c r="BW44" s="1804">
        <v>1488981.2355299999</v>
      </c>
      <c r="BX44" s="1803">
        <v>1427834.3849499999</v>
      </c>
      <c r="BY44" s="1804">
        <v>1430427.1657451158</v>
      </c>
      <c r="BZ44" s="1803">
        <v>1508902.4689199999</v>
      </c>
      <c r="CA44" s="1804">
        <v>1466797.5119813425</v>
      </c>
      <c r="CB44" s="1803">
        <v>1473224.4291100001</v>
      </c>
      <c r="CC44" s="1804">
        <v>1437053.1549796094</v>
      </c>
      <c r="CD44" s="1803">
        <v>1487637.3877599998</v>
      </c>
      <c r="CE44" s="1803">
        <v>1611815.3442009757</v>
      </c>
      <c r="CF44" s="1805">
        <v>1428886.8924238482</v>
      </c>
      <c r="CG44" s="1805">
        <v>1640.84653822</v>
      </c>
      <c r="CH44" s="1805">
        <v>1619.775771508477</v>
      </c>
      <c r="CI44" s="1805">
        <v>1662.9562559000001</v>
      </c>
      <c r="CJ44" s="1805">
        <v>1854.2941899999998</v>
      </c>
      <c r="CK44" s="1805">
        <v>1835.7308519844571</v>
      </c>
      <c r="CL44" s="1805">
        <v>1887.9248314499998</v>
      </c>
      <c r="CM44" s="1805">
        <v>2026.5992831868866</v>
      </c>
      <c r="CN44" s="1805">
        <v>2194.3130719800001</v>
      </c>
      <c r="CO44" s="1805">
        <v>2351.9908543032061</v>
      </c>
      <c r="CP44" s="1805">
        <v>2522.855177895241</v>
      </c>
      <c r="CQ44" s="1805">
        <v>2842.7822232968174</v>
      </c>
      <c r="CR44" s="1805">
        <v>4017.6953878751806</v>
      </c>
      <c r="CS44" s="1805">
        <v>6047.1538797460034</v>
      </c>
      <c r="CT44" s="1805">
        <v>5431.611261237329</v>
      </c>
      <c r="CU44" s="1805">
        <v>6935.4335848394257</v>
      </c>
      <c r="CV44" s="1805">
        <v>8397.1391101185072</v>
      </c>
      <c r="CW44" s="1805">
        <v>8997.8135045585004</v>
      </c>
      <c r="CX44" s="1805">
        <v>9906.8446986175459</v>
      </c>
      <c r="CY44" s="1805">
        <v>11351.477366733034</v>
      </c>
      <c r="CZ44" s="1805">
        <v>13946.713282519944</v>
      </c>
      <c r="DA44" s="1805">
        <v>14168.053705195844</v>
      </c>
      <c r="DB44" s="1805">
        <v>13701.7759982277</v>
      </c>
      <c r="DC44" s="1805">
        <v>18359.658930400823</v>
      </c>
      <c r="DD44" s="1805">
        <v>21395.598036236683</v>
      </c>
      <c r="DE44" s="1805">
        <v>23035.262455956214</v>
      </c>
      <c r="DF44" s="1805">
        <v>27051.555671458958</v>
      </c>
      <c r="DG44" s="1805">
        <v>26380.655247103423</v>
      </c>
      <c r="DH44" s="1805">
        <v>27904.75722719208</v>
      </c>
      <c r="DI44" s="1805">
        <v>33209.817651266043</v>
      </c>
      <c r="DJ44" s="1805">
        <v>37402.963799109784</v>
      </c>
      <c r="DK44" s="1805">
        <v>39287.825081495022</v>
      </c>
      <c r="DL44" s="1805">
        <v>47514.738374030931</v>
      </c>
      <c r="DM44" s="1805">
        <v>54149.202919727046</v>
      </c>
      <c r="DN44" s="1805">
        <v>52644.036059246151</v>
      </c>
      <c r="DO44" s="1805">
        <v>69998.821827029664</v>
      </c>
      <c r="DP44" s="1805">
        <v>80890.86360452899</v>
      </c>
      <c r="DQ44" s="1805">
        <v>94202.100472822363</v>
      </c>
      <c r="DR44" s="1805">
        <v>134172.52907189581</v>
      </c>
      <c r="DS44" s="1805">
        <v>157067.99275536256</v>
      </c>
      <c r="DT44" s="1805">
        <v>166451.24586892247</v>
      </c>
      <c r="DU44" s="1805">
        <v>189198.13764665043</v>
      </c>
      <c r="DV44" s="1805">
        <v>233411.78044434413</v>
      </c>
      <c r="DW44" s="1805">
        <v>275038.71131642075</v>
      </c>
      <c r="DX44" s="1805">
        <v>293774.25116779929</v>
      </c>
      <c r="DY44" s="1805">
        <v>332735.49602960877</v>
      </c>
      <c r="DZ44" s="1805">
        <v>268888.35723248543</v>
      </c>
      <c r="EA44" s="1805">
        <v>555305.758745678</v>
      </c>
      <c r="EB44" s="1805">
        <v>1066573.3121500695</v>
      </c>
      <c r="EC44" s="1805">
        <v>824657.97062827903</v>
      </c>
      <c r="ED44" s="1805">
        <v>860202.04880106775</v>
      </c>
      <c r="EE44" s="1805">
        <v>945509.71096828941</v>
      </c>
      <c r="EF44" s="1805">
        <v>1187384.0454334903</v>
      </c>
      <c r="EG44" s="1805">
        <v>1239087.7893155389</v>
      </c>
      <c r="EH44" s="1805">
        <v>1287203.9626698741</v>
      </c>
      <c r="EI44" s="1805">
        <v>1749790.4641849191</v>
      </c>
      <c r="EJ44" s="1805">
        <v>2805565.7093946999</v>
      </c>
      <c r="EK44" s="1805">
        <v>4455813.2583340742</v>
      </c>
      <c r="EL44" s="1805">
        <v>2705.4791479255273</v>
      </c>
      <c r="EM44" s="1805">
        <v>3276.4583221661137</v>
      </c>
      <c r="EN44" s="1805">
        <v>3820.4508021199013</v>
      </c>
      <c r="EO44" s="1805">
        <v>3890.2924046065332</v>
      </c>
      <c r="EP44" s="1805">
        <v>3878.3059095976064</v>
      </c>
      <c r="EQ44" s="1805">
        <v>4343.283284479995</v>
      </c>
      <c r="ER44" s="1805">
        <v>6796.0650150320571</v>
      </c>
      <c r="ES44" s="1805">
        <v>5831.6206453721461</v>
      </c>
      <c r="ET44" s="1805">
        <v>6116.8253305084636</v>
      </c>
      <c r="EU44" s="1805">
        <v>6724.4903330987381</v>
      </c>
      <c r="EV44" s="1805">
        <v>7797.2339931512224</v>
      </c>
      <c r="EW44" s="1805">
        <v>7273.4354127570386</v>
      </c>
      <c r="EX44" s="1805">
        <v>8906.0173604341926</v>
      </c>
      <c r="EY44" s="1805">
        <v>10202.825496689362</v>
      </c>
      <c r="EZ44" s="1805">
        <v>11180.204396074527</v>
      </c>
      <c r="FA44" s="1805">
        <v>10986.713030372535</v>
      </c>
      <c r="FB44" s="1799"/>
      <c r="FC44" s="1799"/>
      <c r="FD44" s="1799"/>
      <c r="FE44" s="1799"/>
      <c r="FF44" s="1799"/>
      <c r="FG44" s="1799"/>
      <c r="FH44" s="1799"/>
      <c r="FI44" s="1799"/>
      <c r="FJ44" s="1799"/>
      <c r="FK44" s="1799"/>
      <c r="FL44" s="1799"/>
      <c r="FM44" s="1799"/>
      <c r="FN44" s="1799"/>
      <c r="FO44" s="1799"/>
      <c r="FP44" s="1799"/>
      <c r="FQ44" s="1799"/>
      <c r="FR44" s="1799"/>
      <c r="FS44" s="1799"/>
      <c r="FT44" s="1799"/>
      <c r="FU44" s="1799"/>
      <c r="FV44" s="1799"/>
      <c r="FW44" s="1799"/>
      <c r="FX44" s="1799"/>
      <c r="FY44" s="1799"/>
    </row>
    <row r="45" spans="1:269" s="1815" customFormat="1" ht="15">
      <c r="A45" s="1832"/>
      <c r="B45" s="1845" t="s">
        <v>1826</v>
      </c>
      <c r="C45" s="1811"/>
      <c r="D45" s="1811"/>
      <c r="E45" s="1811"/>
      <c r="F45" s="1811"/>
      <c r="G45" s="1811"/>
      <c r="H45" s="1811"/>
      <c r="I45" s="1811"/>
      <c r="J45" s="1811"/>
      <c r="K45" s="1811"/>
      <c r="L45" s="1812"/>
      <c r="M45" s="1811"/>
      <c r="N45" s="1812"/>
      <c r="O45" s="1811"/>
      <c r="P45" s="1812"/>
      <c r="Q45" s="1811"/>
      <c r="R45" s="1812"/>
      <c r="S45" s="1811"/>
      <c r="T45" s="1812"/>
      <c r="U45" s="1811"/>
      <c r="V45" s="1812"/>
      <c r="W45" s="1811"/>
      <c r="X45" s="1812"/>
      <c r="Y45" s="1811"/>
      <c r="Z45" s="1812"/>
      <c r="AA45" s="1811"/>
      <c r="AB45" s="1812"/>
      <c r="AC45" s="1811"/>
      <c r="AD45" s="1812"/>
      <c r="AE45" s="1811"/>
      <c r="AF45" s="1812"/>
      <c r="AG45" s="1811"/>
      <c r="AH45" s="1812"/>
      <c r="AI45" s="1811"/>
      <c r="AJ45" s="1812"/>
      <c r="AK45" s="1811"/>
      <c r="AL45" s="1812"/>
      <c r="AM45" s="1811"/>
      <c r="AN45" s="1812"/>
      <c r="AO45" s="1811"/>
      <c r="AP45" s="1812"/>
      <c r="AQ45" s="1811"/>
      <c r="AR45" s="1812"/>
      <c r="AS45" s="1811"/>
      <c r="AT45" s="1812"/>
      <c r="AU45" s="1811"/>
      <c r="AV45" s="1812"/>
      <c r="AW45" s="1811"/>
      <c r="AX45" s="1812"/>
      <c r="AY45" s="1811"/>
      <c r="AZ45" s="1812"/>
      <c r="BA45" s="1811"/>
      <c r="BB45" s="1811"/>
      <c r="BC45" s="1811"/>
      <c r="BD45" s="1812"/>
      <c r="BE45" s="1811"/>
      <c r="BF45" s="1812"/>
      <c r="BG45" s="1811"/>
      <c r="BH45" s="1812"/>
      <c r="BI45" s="1811"/>
      <c r="BJ45" s="1812"/>
      <c r="BK45" s="1811"/>
      <c r="BL45" s="1812"/>
      <c r="BM45" s="1811"/>
      <c r="BN45" s="1812"/>
      <c r="BO45" s="1811"/>
      <c r="BP45" s="1811"/>
      <c r="BQ45" s="1812"/>
      <c r="BR45" s="1811"/>
      <c r="BS45" s="1811"/>
      <c r="BT45" s="1811"/>
      <c r="BU45" s="1812"/>
      <c r="BV45" s="1811"/>
      <c r="BW45" s="1812"/>
      <c r="BX45" s="1811"/>
      <c r="BY45" s="1812"/>
      <c r="BZ45" s="1811"/>
      <c r="CA45" s="1812"/>
      <c r="CB45" s="1811"/>
      <c r="CC45" s="1812"/>
      <c r="CD45" s="1811"/>
      <c r="CE45" s="1811"/>
      <c r="CF45" s="1813"/>
      <c r="CG45" s="1813">
        <v>0</v>
      </c>
      <c r="CH45" s="1813">
        <v>0</v>
      </c>
      <c r="CI45" s="1813">
        <v>0</v>
      </c>
      <c r="CJ45" s="1813">
        <v>0</v>
      </c>
      <c r="CK45" s="1813">
        <v>0</v>
      </c>
      <c r="CL45" s="1813">
        <v>0</v>
      </c>
      <c r="CM45" s="1813">
        <v>0</v>
      </c>
      <c r="CN45" s="1813">
        <v>0</v>
      </c>
      <c r="CO45" s="1813">
        <v>0</v>
      </c>
      <c r="CP45" s="1813">
        <v>0</v>
      </c>
      <c r="CQ45" s="1813">
        <v>0</v>
      </c>
      <c r="CR45" s="1813">
        <v>0</v>
      </c>
      <c r="CS45" s="1813">
        <v>0</v>
      </c>
      <c r="CT45" s="1813">
        <v>0</v>
      </c>
      <c r="CU45" s="1813">
        <v>0</v>
      </c>
      <c r="CV45" s="1813">
        <v>0</v>
      </c>
      <c r="CW45" s="1813">
        <v>0</v>
      </c>
      <c r="CX45" s="1813">
        <v>0</v>
      </c>
      <c r="CY45" s="1813">
        <v>0</v>
      </c>
      <c r="CZ45" s="1813">
        <v>0</v>
      </c>
      <c r="DA45" s="1813">
        <v>0</v>
      </c>
      <c r="DB45" s="1813">
        <v>0</v>
      </c>
      <c r="DC45" s="1813">
        <v>0</v>
      </c>
      <c r="DD45" s="1813">
        <v>0</v>
      </c>
      <c r="DE45" s="1813">
        <v>0</v>
      </c>
      <c r="DF45" s="1813">
        <v>0</v>
      </c>
      <c r="DG45" s="1813">
        <v>0</v>
      </c>
      <c r="DH45" s="1813">
        <v>0</v>
      </c>
      <c r="DI45" s="1813">
        <v>0</v>
      </c>
      <c r="DJ45" s="1813">
        <v>10530.71284169574</v>
      </c>
      <c r="DK45" s="1813">
        <v>11181.701365020122</v>
      </c>
      <c r="DL45" s="1813">
        <v>12055.015563636154</v>
      </c>
      <c r="DM45" s="1813">
        <v>17559.809419683534</v>
      </c>
      <c r="DN45" s="1813">
        <v>19573.678664241495</v>
      </c>
      <c r="DO45" s="1813">
        <v>35276.909121244236</v>
      </c>
      <c r="DP45" s="1813">
        <v>43186.748156569403</v>
      </c>
      <c r="DQ45" s="1813">
        <v>51808.901215779981</v>
      </c>
      <c r="DR45" s="1813">
        <v>79027.794713865005</v>
      </c>
      <c r="DS45" s="1813">
        <v>77583.912706827381</v>
      </c>
      <c r="DT45" s="1813">
        <v>97520.415665968423</v>
      </c>
      <c r="DU45" s="1813">
        <v>115079.59363279055</v>
      </c>
      <c r="DV45" s="1813">
        <v>121810.43221088288</v>
      </c>
      <c r="DW45" s="1813">
        <v>159977.07622258228</v>
      </c>
      <c r="DX45" s="1813">
        <v>193826.99654472142</v>
      </c>
      <c r="DY45" s="1813">
        <v>204002.07962230875</v>
      </c>
      <c r="DZ45" s="1813">
        <v>140843.18568541127</v>
      </c>
      <c r="EA45" s="1813">
        <v>366430.90451890876</v>
      </c>
      <c r="EB45" s="1813">
        <v>852167.65454095101</v>
      </c>
      <c r="EC45" s="1813">
        <v>616409.10841703776</v>
      </c>
      <c r="ED45" s="1813">
        <v>586082.87201788311</v>
      </c>
      <c r="EE45" s="1813">
        <v>715202.14951310074</v>
      </c>
      <c r="EF45" s="1813">
        <v>865876.02852321579</v>
      </c>
      <c r="EG45" s="1813">
        <v>823225.16091131454</v>
      </c>
      <c r="EH45" s="1813">
        <v>878430.92878743715</v>
      </c>
      <c r="EI45" s="1813">
        <v>1378784.6275423176</v>
      </c>
      <c r="EJ45" s="1813">
        <v>2089992.4367869592</v>
      </c>
      <c r="EK45" s="1813">
        <v>3750078.066251148</v>
      </c>
      <c r="EL45" s="1813">
        <v>2426.6382682924982</v>
      </c>
      <c r="EM45" s="1813">
        <v>2953.2251253389068</v>
      </c>
      <c r="EN45" s="1813">
        <v>3343.1351740279515</v>
      </c>
      <c r="EO45" s="1813">
        <v>3425.7303997597619</v>
      </c>
      <c r="EP45" s="1813">
        <v>3030.905185744904</v>
      </c>
      <c r="EQ45" s="1813">
        <v>3929.1967824221738</v>
      </c>
      <c r="ER45" s="1813">
        <v>6263.2843670017564</v>
      </c>
      <c r="ES45" s="1813">
        <v>4568.4636522173696</v>
      </c>
      <c r="ET45" s="1813">
        <v>5140.6641390269824</v>
      </c>
      <c r="EU45" s="1813">
        <v>5707.4540656605141</v>
      </c>
      <c r="EV45" s="1813">
        <v>6566.8823192143627</v>
      </c>
      <c r="EW45" s="1813">
        <v>6058.373464242698</v>
      </c>
      <c r="EX45" s="1813">
        <v>7683.2531101879404</v>
      </c>
      <c r="EY45" s="1813">
        <v>8760.6619195781441</v>
      </c>
      <c r="EZ45" s="1813">
        <v>9667.6219558078392</v>
      </c>
      <c r="FA45" s="1813">
        <v>9240.6332407439895</v>
      </c>
      <c r="FB45" s="1814"/>
      <c r="FC45" s="1814"/>
      <c r="FD45" s="1814"/>
      <c r="FE45" s="1814"/>
      <c r="FF45" s="1814"/>
      <c r="FG45" s="1814"/>
      <c r="FH45" s="1814"/>
      <c r="FI45" s="1814"/>
      <c r="FJ45" s="1814"/>
      <c r="FK45" s="1814"/>
      <c r="FL45" s="1814"/>
      <c r="FM45" s="1814"/>
      <c r="FN45" s="1814"/>
      <c r="FO45" s="1814"/>
      <c r="FP45" s="1814"/>
      <c r="FQ45" s="1814"/>
      <c r="FR45" s="1814"/>
      <c r="FS45" s="1814"/>
      <c r="FT45" s="1814"/>
      <c r="FU45" s="1814"/>
      <c r="FV45" s="1814"/>
      <c r="FW45" s="1814"/>
      <c r="FX45" s="1814"/>
      <c r="FY45" s="1814"/>
    </row>
    <row r="46" spans="1:269" s="1792" customFormat="1" ht="15">
      <c r="A46" s="1838"/>
      <c r="B46" s="1843" t="s">
        <v>1729</v>
      </c>
      <c r="C46" s="1795">
        <v>1172701.1030600001</v>
      </c>
      <c r="D46" s="1795">
        <v>1577447.0081699998</v>
      </c>
      <c r="E46" s="1795">
        <v>1999106.8053599999</v>
      </c>
      <c r="F46" s="1795">
        <v>2431309.3188899998</v>
      </c>
      <c r="G46" s="1795">
        <v>2343601.6658461932</v>
      </c>
      <c r="H46" s="1795">
        <v>2291757.4763874682</v>
      </c>
      <c r="I46" s="1795">
        <v>2262789.6746388501</v>
      </c>
      <c r="J46" s="1795">
        <v>2407824.7673999998</v>
      </c>
      <c r="K46" s="1795">
        <v>2412354.1785499994</v>
      </c>
      <c r="L46" s="1796">
        <v>2335532.4034000002</v>
      </c>
      <c r="M46" s="1795">
        <v>2406477.6250700001</v>
      </c>
      <c r="N46" s="1796">
        <v>2360494.4032700001</v>
      </c>
      <c r="O46" s="1795">
        <v>2403587.4544999995</v>
      </c>
      <c r="P46" s="1796">
        <v>2466778.1402599998</v>
      </c>
      <c r="Q46" s="1795">
        <v>2357781.7663199999</v>
      </c>
      <c r="R46" s="1796">
        <v>2477938.9035499999</v>
      </c>
      <c r="S46" s="1795">
        <v>2473510.3296261933</v>
      </c>
      <c r="T46" s="1796">
        <v>2448299.5033374685</v>
      </c>
      <c r="U46" s="1795">
        <v>2510888.5307588498</v>
      </c>
      <c r="V46" s="1796">
        <v>2686105.4429500001</v>
      </c>
      <c r="W46" s="1795">
        <v>2693277.3823000002</v>
      </c>
      <c r="X46" s="1796">
        <v>2649432.3198700002</v>
      </c>
      <c r="Y46" s="1795">
        <v>2579378.3390299999</v>
      </c>
      <c r="Z46" s="1796">
        <v>2671584.2532599997</v>
      </c>
      <c r="AA46" s="1795">
        <v>2695381.9639900001</v>
      </c>
      <c r="AB46" s="1796">
        <v>2751218.7747500003</v>
      </c>
      <c r="AC46" s="1795">
        <v>2732842.05045</v>
      </c>
      <c r="AD46" s="1796">
        <v>2724290.3976558</v>
      </c>
      <c r="AE46" s="1795">
        <v>2587605.64903</v>
      </c>
      <c r="AF46" s="1796">
        <v>2539576.84907</v>
      </c>
      <c r="AG46" s="1795">
        <v>2647398.3621299998</v>
      </c>
      <c r="AH46" s="1796">
        <v>2647073.7569999998</v>
      </c>
      <c r="AI46" s="1795">
        <v>2703984.7632100005</v>
      </c>
      <c r="AJ46" s="1796">
        <v>2764624.1738113351</v>
      </c>
      <c r="AK46" s="1795">
        <v>2662914.1319300001</v>
      </c>
      <c r="AL46" s="1796">
        <v>2799154.4102800004</v>
      </c>
      <c r="AM46" s="1795">
        <v>2816825.3344902741</v>
      </c>
      <c r="AN46" s="1796">
        <v>2804613.8597880173</v>
      </c>
      <c r="AO46" s="1795">
        <v>3059620.7381973271</v>
      </c>
      <c r="AP46" s="1796">
        <v>3058502.6853041924</v>
      </c>
      <c r="AQ46" s="1795">
        <v>3146145.257021198</v>
      </c>
      <c r="AR46" s="1796">
        <v>3144799.8010683642</v>
      </c>
      <c r="AS46" s="1795">
        <v>3251831.1754713925</v>
      </c>
      <c r="AT46" s="1796">
        <v>3337591.0811300003</v>
      </c>
      <c r="AU46" s="1795">
        <v>3400166.6353048272</v>
      </c>
      <c r="AV46" s="1796">
        <v>3464854.9943890148</v>
      </c>
      <c r="AW46" s="1795">
        <v>3474825.0242486284</v>
      </c>
      <c r="AX46" s="1796">
        <v>3546545.5209700004</v>
      </c>
      <c r="AY46" s="1795">
        <v>3668057.8794719465</v>
      </c>
      <c r="AZ46" s="1796">
        <v>3730599.5592999998</v>
      </c>
      <c r="BA46" s="1795">
        <v>3908566.5919740004</v>
      </c>
      <c r="BB46" s="1795">
        <v>4103729.476071964</v>
      </c>
      <c r="BC46" s="1795">
        <v>4067928.8320299992</v>
      </c>
      <c r="BD46" s="1796">
        <v>4159668.078424619</v>
      </c>
      <c r="BE46" s="1795">
        <v>4289915.520401625</v>
      </c>
      <c r="BF46" s="1796">
        <v>4522784.8675562693</v>
      </c>
      <c r="BG46" s="1795">
        <v>4580471.3414137028</v>
      </c>
      <c r="BH46" s="1796">
        <v>4887138.6369099105</v>
      </c>
      <c r="BI46" s="1795">
        <v>4897638.5465899995</v>
      </c>
      <c r="BJ46" s="1796">
        <v>5399586.9783545276</v>
      </c>
      <c r="BK46" s="1795">
        <v>5832933.3766614832</v>
      </c>
      <c r="BL46" s="1796">
        <v>6163228.3077421635</v>
      </c>
      <c r="BM46" s="1795">
        <v>6213106.7534238892</v>
      </c>
      <c r="BN46" s="1796">
        <v>6346915.1408840455</v>
      </c>
      <c r="BO46" s="1795">
        <v>6025929.0269339709</v>
      </c>
      <c r="BP46" s="1795">
        <v>5997462.7252568305</v>
      </c>
      <c r="BQ46" s="1796">
        <v>6125039.7337355968</v>
      </c>
      <c r="BR46" s="1795">
        <v>6363973.256887665</v>
      </c>
      <c r="BS46" s="1795">
        <v>6728446.0263045989</v>
      </c>
      <c r="BT46" s="1795">
        <v>7317375.3832027186</v>
      </c>
      <c r="BU46" s="1796">
        <v>7792671.1502</v>
      </c>
      <c r="BV46" s="1795">
        <v>7906207.9682299998</v>
      </c>
      <c r="BW46" s="1796">
        <v>8280535.6128191072</v>
      </c>
      <c r="BX46" s="1795">
        <v>8273955.2611657884</v>
      </c>
      <c r="BY46" s="1796">
        <v>8309158.7299118247</v>
      </c>
      <c r="BZ46" s="1795">
        <v>8442418.7646694873</v>
      </c>
      <c r="CA46" s="1796">
        <v>8330927.6498195436</v>
      </c>
      <c r="CB46" s="1795">
        <v>8844286.9575635158</v>
      </c>
      <c r="CC46" s="1796">
        <v>9115819.9190229774</v>
      </c>
      <c r="CD46" s="1795">
        <v>9774915.431928264</v>
      </c>
      <c r="CE46" s="1795">
        <v>11257782.978504341</v>
      </c>
      <c r="CF46" s="1797">
        <v>13167336.029803431</v>
      </c>
      <c r="CG46" s="1797">
        <v>15267.020519963802</v>
      </c>
      <c r="CH46" s="1797">
        <v>17871.360529989346</v>
      </c>
      <c r="CI46" s="1797">
        <v>21668.884028939323</v>
      </c>
      <c r="CJ46" s="1797">
        <v>26870.09707</v>
      </c>
      <c r="CK46" s="1797">
        <v>29749.703487552288</v>
      </c>
      <c r="CL46" s="1797">
        <v>32886.278543314889</v>
      </c>
      <c r="CM46" s="1797">
        <v>33989.906636954198</v>
      </c>
      <c r="CN46" s="1797">
        <v>35882.510459499994</v>
      </c>
      <c r="CO46" s="1797">
        <v>45574.113841481587</v>
      </c>
      <c r="CP46" s="1797">
        <v>49124.730788992194</v>
      </c>
      <c r="CQ46" s="1797">
        <v>56273.245279558752</v>
      </c>
      <c r="CR46" s="1797">
        <v>94939.899365818957</v>
      </c>
      <c r="CS46" s="1797">
        <v>125187.82068766205</v>
      </c>
      <c r="CT46" s="1797">
        <v>139604.30705963704</v>
      </c>
      <c r="CU46" s="1797">
        <v>145816.2008357055</v>
      </c>
      <c r="CV46" s="1797">
        <v>160143.74867560441</v>
      </c>
      <c r="CW46" s="1797">
        <v>174113.6151758997</v>
      </c>
      <c r="CX46" s="1797">
        <v>193581.80832093785</v>
      </c>
      <c r="CY46" s="1797">
        <v>207710.64674234367</v>
      </c>
      <c r="CZ46" s="1797">
        <v>210777.71054771999</v>
      </c>
      <c r="DA46" s="1797">
        <v>218469.43367765963</v>
      </c>
      <c r="DB46" s="1797">
        <v>246877.14731412873</v>
      </c>
      <c r="DC46" s="1797">
        <v>261721.97585054566</v>
      </c>
      <c r="DD46" s="1797">
        <v>279979.1501016948</v>
      </c>
      <c r="DE46" s="1797">
        <v>306098.41106364853</v>
      </c>
      <c r="DF46" s="1797">
        <v>300262.14756302099</v>
      </c>
      <c r="DG46" s="1797">
        <v>335026.20247999002</v>
      </c>
      <c r="DH46" s="1797">
        <v>385927.35564424744</v>
      </c>
      <c r="DI46" s="1797">
        <v>400698.38700745814</v>
      </c>
      <c r="DJ46" s="1797">
        <v>434262.22025298479</v>
      </c>
      <c r="DK46" s="1797">
        <v>427464.72084744921</v>
      </c>
      <c r="DL46" s="1797">
        <v>454155.28576452902</v>
      </c>
      <c r="DM46" s="1797">
        <v>530433.48883797461</v>
      </c>
      <c r="DN46" s="1797">
        <v>614481.64063305524</v>
      </c>
      <c r="DO46" s="1797">
        <v>895379.51866629289</v>
      </c>
      <c r="DP46" s="1797">
        <v>1031647.4328415453</v>
      </c>
      <c r="DQ46" s="1797">
        <v>1104973.6648683068</v>
      </c>
      <c r="DR46" s="1797">
        <v>1461955.6220139952</v>
      </c>
      <c r="DS46" s="1797">
        <v>1746038.0373507361</v>
      </c>
      <c r="DT46" s="1797">
        <v>1698802.6991814133</v>
      </c>
      <c r="DU46" s="1797">
        <v>1868674.9490463492</v>
      </c>
      <c r="DV46" s="1797">
        <v>2090666.2376216284</v>
      </c>
      <c r="DW46" s="1797">
        <v>2407265.2833460267</v>
      </c>
      <c r="DX46" s="1797">
        <v>2618757.3816360943</v>
      </c>
      <c r="DY46" s="1797">
        <v>2846507.5519032199</v>
      </c>
      <c r="DZ46" s="1797">
        <v>3327871.1271644281</v>
      </c>
      <c r="EA46" s="1797">
        <v>6679000.2396864323</v>
      </c>
      <c r="EB46" s="1797">
        <v>13204658.167267112</v>
      </c>
      <c r="EC46" s="1797">
        <v>12176656.804155799</v>
      </c>
      <c r="ED46" s="1797">
        <v>12548397.342754215</v>
      </c>
      <c r="EE46" s="1797">
        <v>14765873.592549441</v>
      </c>
      <c r="EF46" s="1797">
        <v>15599407.297788247</v>
      </c>
      <c r="EG46" s="1797">
        <v>16384919.989431338</v>
      </c>
      <c r="EH46" s="1797">
        <v>17584571.423175465</v>
      </c>
      <c r="EI46" s="1797">
        <v>27491008.901844785</v>
      </c>
      <c r="EJ46" s="1797">
        <v>37798013.0249696</v>
      </c>
      <c r="EK46" s="1797">
        <v>54708681.361762978</v>
      </c>
      <c r="EL46" s="1797">
        <v>36046.511229558018</v>
      </c>
      <c r="EM46" s="1797">
        <v>37746.783928326528</v>
      </c>
      <c r="EN46" s="1797">
        <v>38902.030313128387</v>
      </c>
      <c r="EO46" s="1797">
        <v>42066.158277000352</v>
      </c>
      <c r="EP46" s="1797">
        <v>42568.298974964797</v>
      </c>
      <c r="EQ46" s="1797">
        <v>62035.205421690327</v>
      </c>
      <c r="ER46" s="1797">
        <v>68265.070509711994</v>
      </c>
      <c r="ES46" s="1797">
        <v>66181.259996643144</v>
      </c>
      <c r="ET46" s="1797">
        <v>71796.73476857983</v>
      </c>
      <c r="EU46" s="1797">
        <v>70621.826724353654</v>
      </c>
      <c r="EV46" s="1797">
        <v>69537.606546729774</v>
      </c>
      <c r="EW46" s="1797">
        <v>75279.989365954796</v>
      </c>
      <c r="EX46" s="1797">
        <v>76983.499937960369</v>
      </c>
      <c r="EY46" s="1797">
        <v>81939.801178542271</v>
      </c>
      <c r="EZ46" s="1797">
        <v>84655.925071307385</v>
      </c>
      <c r="FA46" s="1797">
        <v>83672.457257314425</v>
      </c>
      <c r="FB46" s="1799"/>
      <c r="FC46" s="1799"/>
      <c r="FD46" s="1799"/>
      <c r="FE46" s="1799"/>
      <c r="FF46" s="1799"/>
      <c r="FG46" s="1799"/>
      <c r="FH46" s="1799"/>
      <c r="FI46" s="1799"/>
      <c r="FJ46" s="1799"/>
      <c r="FK46" s="1799"/>
      <c r="FL46" s="1799"/>
      <c r="FM46" s="1799"/>
      <c r="FN46" s="1799"/>
      <c r="FO46" s="1799"/>
      <c r="FP46" s="1799"/>
      <c r="FQ46" s="1799"/>
      <c r="FR46" s="1799"/>
      <c r="FS46" s="1799"/>
      <c r="FT46" s="1799"/>
      <c r="FU46" s="1799"/>
      <c r="FV46" s="1799"/>
      <c r="FW46" s="1799"/>
      <c r="FX46" s="1799"/>
      <c r="FY46" s="1799"/>
    </row>
    <row r="47" spans="1:269" s="1792" customFormat="1" ht="15">
      <c r="A47" s="1830"/>
      <c r="B47" s="1802" t="s">
        <v>1728</v>
      </c>
      <c r="C47" s="1803">
        <v>1172701.1030600001</v>
      </c>
      <c r="D47" s="1803">
        <v>1577447.0081699998</v>
      </c>
      <c r="E47" s="1803">
        <v>1999106.8053599999</v>
      </c>
      <c r="F47" s="1803">
        <v>2431309.3188899998</v>
      </c>
      <c r="G47" s="1803">
        <v>2343601.6658461932</v>
      </c>
      <c r="H47" s="1803">
        <v>2291757.4763874682</v>
      </c>
      <c r="I47" s="1803">
        <v>2262789.6746388501</v>
      </c>
      <c r="J47" s="1803">
        <v>2407824.7673999998</v>
      </c>
      <c r="K47" s="1803">
        <v>2412354.1785499994</v>
      </c>
      <c r="L47" s="1804">
        <v>2335532.4034000002</v>
      </c>
      <c r="M47" s="1803">
        <v>2406477.6250700001</v>
      </c>
      <c r="N47" s="1804">
        <v>2360494.4032700001</v>
      </c>
      <c r="O47" s="1803">
        <v>2403587.4544999995</v>
      </c>
      <c r="P47" s="1804">
        <v>2466778.1402599998</v>
      </c>
      <c r="Q47" s="1803">
        <v>2357781.7663199999</v>
      </c>
      <c r="R47" s="1804">
        <v>2477938.9035499999</v>
      </c>
      <c r="S47" s="1803">
        <v>2473510.3296261933</v>
      </c>
      <c r="T47" s="1804">
        <v>2448299.5033374685</v>
      </c>
      <c r="U47" s="1803">
        <v>2510888.5307588498</v>
      </c>
      <c r="V47" s="1804">
        <v>2686105.4429500001</v>
      </c>
      <c r="W47" s="1803">
        <v>2693277.3823000002</v>
      </c>
      <c r="X47" s="1804">
        <v>2649432.3198700002</v>
      </c>
      <c r="Y47" s="1803">
        <v>2579378.3390299999</v>
      </c>
      <c r="Z47" s="1804">
        <v>2671584.2532599997</v>
      </c>
      <c r="AA47" s="1803">
        <v>2695381.9639900001</v>
      </c>
      <c r="AB47" s="1804">
        <v>2751218.7747500003</v>
      </c>
      <c r="AC47" s="1803">
        <v>2732842.05045</v>
      </c>
      <c r="AD47" s="1804">
        <v>2723991.7484399998</v>
      </c>
      <c r="AE47" s="1803">
        <v>2587038.5125500001</v>
      </c>
      <c r="AF47" s="1804">
        <v>2538480.1789299999</v>
      </c>
      <c r="AG47" s="1803">
        <v>2646104.3158299997</v>
      </c>
      <c r="AH47" s="1804">
        <v>2645324.4897099999</v>
      </c>
      <c r="AI47" s="1803">
        <v>2701668.0812500003</v>
      </c>
      <c r="AJ47" s="1804">
        <v>2761940.0396723952</v>
      </c>
      <c r="AK47" s="1803">
        <v>2660194.8778000004</v>
      </c>
      <c r="AL47" s="1804">
        <v>2796138.1476600002</v>
      </c>
      <c r="AM47" s="1803">
        <v>2813399.8138502743</v>
      </c>
      <c r="AN47" s="1804">
        <v>2800168.5611180174</v>
      </c>
      <c r="AO47" s="1803">
        <v>3053831.439377327</v>
      </c>
      <c r="AP47" s="1804">
        <v>3051375.7058641925</v>
      </c>
      <c r="AQ47" s="1803">
        <v>3138789.798349198</v>
      </c>
      <c r="AR47" s="1804">
        <v>3137342.5293838643</v>
      </c>
      <c r="AS47" s="1803">
        <v>3244219.0636527925</v>
      </c>
      <c r="AT47" s="1804">
        <v>3329832.5420700004</v>
      </c>
      <c r="AU47" s="1803">
        <v>3392197.5081818271</v>
      </c>
      <c r="AV47" s="1804">
        <v>3456750.6466990146</v>
      </c>
      <c r="AW47" s="1803">
        <v>3466614.2075886284</v>
      </c>
      <c r="AX47" s="1804">
        <v>3537772.3120500003</v>
      </c>
      <c r="AY47" s="1803">
        <v>3658634.6280819466</v>
      </c>
      <c r="AZ47" s="1804">
        <v>3720917.6246400001</v>
      </c>
      <c r="BA47" s="1803">
        <v>3889717.4703740003</v>
      </c>
      <c r="BB47" s="1803">
        <v>4033558.6635619639</v>
      </c>
      <c r="BC47" s="1803">
        <v>3985443.0903699994</v>
      </c>
      <c r="BD47" s="1804">
        <v>4046287.4593346189</v>
      </c>
      <c r="BE47" s="1803">
        <v>4147742.4271816248</v>
      </c>
      <c r="BF47" s="1804">
        <v>4369406.0703462688</v>
      </c>
      <c r="BG47" s="1803">
        <v>4404701.4046337027</v>
      </c>
      <c r="BH47" s="1804">
        <v>4690977.3369699102</v>
      </c>
      <c r="BI47" s="1803">
        <v>4696301.6106999991</v>
      </c>
      <c r="BJ47" s="1804">
        <v>5199733.2669545272</v>
      </c>
      <c r="BK47" s="1803">
        <v>5589485.1358814836</v>
      </c>
      <c r="BL47" s="1804">
        <v>5875303.9164921632</v>
      </c>
      <c r="BM47" s="1803">
        <v>5894022.545053889</v>
      </c>
      <c r="BN47" s="1804">
        <v>6014977.2567840451</v>
      </c>
      <c r="BO47" s="1803">
        <v>5694853.7772139711</v>
      </c>
      <c r="BP47" s="1803">
        <v>5665622.9834568305</v>
      </c>
      <c r="BQ47" s="1804">
        <v>5784508.8878355967</v>
      </c>
      <c r="BR47" s="1803">
        <v>6016373.8109176653</v>
      </c>
      <c r="BS47" s="1803">
        <v>6374245.1692445986</v>
      </c>
      <c r="BT47" s="1803">
        <v>6938172.865952719</v>
      </c>
      <c r="BU47" s="1804">
        <v>7365729.2743800003</v>
      </c>
      <c r="BV47" s="1803">
        <v>7444516.45041</v>
      </c>
      <c r="BW47" s="1804">
        <v>7789665.5215791073</v>
      </c>
      <c r="BX47" s="1803">
        <v>7792430.0753957881</v>
      </c>
      <c r="BY47" s="1804">
        <v>7817001.4605718246</v>
      </c>
      <c r="BZ47" s="1803">
        <v>7940376.1973460102</v>
      </c>
      <c r="CA47" s="1804">
        <v>7857164.4683537437</v>
      </c>
      <c r="CB47" s="1803">
        <v>8380317.929893516</v>
      </c>
      <c r="CC47" s="1804">
        <v>8648981.0492307879</v>
      </c>
      <c r="CD47" s="1803">
        <v>9283238.7441078648</v>
      </c>
      <c r="CE47" s="1803">
        <v>10792389.361594342</v>
      </c>
      <c r="CF47" s="1805">
        <v>12695789.556800323</v>
      </c>
      <c r="CG47" s="1805">
        <v>14802.212005606265</v>
      </c>
      <c r="CH47" s="1805">
        <v>17310.786113408423</v>
      </c>
      <c r="CI47" s="1805">
        <v>20977.141171455834</v>
      </c>
      <c r="CJ47" s="1805">
        <v>26157.97538</v>
      </c>
      <c r="CK47" s="1805">
        <v>28913.10933736229</v>
      </c>
      <c r="CL47" s="1805">
        <v>31978.710257764888</v>
      </c>
      <c r="CM47" s="1805">
        <v>33036.665863004193</v>
      </c>
      <c r="CN47" s="1805">
        <v>34932.660389829995</v>
      </c>
      <c r="CO47" s="1805">
        <v>44529.936022649017</v>
      </c>
      <c r="CP47" s="1805">
        <v>48082.573354794629</v>
      </c>
      <c r="CQ47" s="1805">
        <v>55147.175329426187</v>
      </c>
      <c r="CR47" s="1805">
        <v>93730.970725438776</v>
      </c>
      <c r="CS47" s="1805">
        <v>123981.13009557253</v>
      </c>
      <c r="CT47" s="1805">
        <v>138523.71290168964</v>
      </c>
      <c r="CU47" s="1805">
        <v>144756.55677088181</v>
      </c>
      <c r="CV47" s="1805">
        <v>159085.5913927473</v>
      </c>
      <c r="CW47" s="1805">
        <v>173047.80152360993</v>
      </c>
      <c r="CX47" s="1805">
        <v>192383.72975869305</v>
      </c>
      <c r="CY47" s="1805">
        <v>206490.52641163065</v>
      </c>
      <c r="CZ47" s="1805">
        <v>209569.29231826743</v>
      </c>
      <c r="DA47" s="1805">
        <v>216776.4818547375</v>
      </c>
      <c r="DB47" s="1805">
        <v>245066.10146946317</v>
      </c>
      <c r="DC47" s="1805">
        <v>259978.00398811369</v>
      </c>
      <c r="DD47" s="1805">
        <v>277785.15295574651</v>
      </c>
      <c r="DE47" s="1805">
        <v>303724.80100899085</v>
      </c>
      <c r="DF47" s="1805">
        <v>297965.55768996588</v>
      </c>
      <c r="DG47" s="1805">
        <v>333108.84178457496</v>
      </c>
      <c r="DH47" s="1805">
        <v>383724.56635809416</v>
      </c>
      <c r="DI47" s="1805">
        <v>398514.60413247941</v>
      </c>
      <c r="DJ47" s="1805">
        <v>431948.43227521656</v>
      </c>
      <c r="DK47" s="1805">
        <v>425262.73608356103</v>
      </c>
      <c r="DL47" s="1805">
        <v>451539.42476026894</v>
      </c>
      <c r="DM47" s="1805">
        <v>527204.67388518993</v>
      </c>
      <c r="DN47" s="1805">
        <v>610992.30231467925</v>
      </c>
      <c r="DO47" s="1805">
        <v>892270.0061771418</v>
      </c>
      <c r="DP47" s="1805">
        <v>1028183.5474974168</v>
      </c>
      <c r="DQ47" s="1805">
        <v>1100888.7773354868</v>
      </c>
      <c r="DR47" s="1805">
        <v>1457941.5769082627</v>
      </c>
      <c r="DS47" s="1805">
        <v>1742120.5789776775</v>
      </c>
      <c r="DT47" s="1805">
        <v>1694712.8705480965</v>
      </c>
      <c r="DU47" s="1805">
        <v>1864566.2025145998</v>
      </c>
      <c r="DV47" s="1805">
        <v>2086456.0954846502</v>
      </c>
      <c r="DW47" s="1805">
        <v>2402524.4981858404</v>
      </c>
      <c r="DX47" s="1805">
        <v>2612610.0436807126</v>
      </c>
      <c r="DY47" s="1805">
        <v>2840026.6283068568</v>
      </c>
      <c r="DZ47" s="1805">
        <v>3320722.8937812531</v>
      </c>
      <c r="EA47" s="1805">
        <v>6671063.2839501426</v>
      </c>
      <c r="EB47" s="1805">
        <v>13196303.401121538</v>
      </c>
      <c r="EC47" s="1805">
        <v>12166873.421723422</v>
      </c>
      <c r="ED47" s="1805">
        <v>12538725.239625739</v>
      </c>
      <c r="EE47" s="1805">
        <v>14755523.314820129</v>
      </c>
      <c r="EF47" s="1805">
        <v>15588193.442314703</v>
      </c>
      <c r="EG47" s="1805">
        <v>16373116.452315941</v>
      </c>
      <c r="EH47" s="1805">
        <v>17572220.001139794</v>
      </c>
      <c r="EI47" s="1805">
        <v>27476970.003216352</v>
      </c>
      <c r="EJ47" s="1805">
        <v>37782959.103368834</v>
      </c>
      <c r="EK47" s="1805">
        <v>54692210.23308526</v>
      </c>
      <c r="EL47" s="1805">
        <v>36036.209106390525</v>
      </c>
      <c r="EM47" s="1805">
        <v>37708.555225119933</v>
      </c>
      <c r="EN47" s="1805">
        <v>38850.801814962178</v>
      </c>
      <c r="EO47" s="1805">
        <v>42007.923875536988</v>
      </c>
      <c r="EP47" s="1805">
        <v>42499.225861611005</v>
      </c>
      <c r="EQ47" s="1805">
        <v>61954.944284900732</v>
      </c>
      <c r="ER47" s="1805">
        <v>68154.602762361988</v>
      </c>
      <c r="ES47" s="1805">
        <v>66080.370884803138</v>
      </c>
      <c r="ET47" s="1805">
        <v>71683.532704419471</v>
      </c>
      <c r="EU47" s="1805">
        <v>70501.361889187378</v>
      </c>
      <c r="EV47" s="1805">
        <v>69416.636086342653</v>
      </c>
      <c r="EW47" s="1805">
        <v>75177.133829368366</v>
      </c>
      <c r="EX47" s="1805">
        <v>76875.024102585783</v>
      </c>
      <c r="EY47" s="1805">
        <v>81872.630682272094</v>
      </c>
      <c r="EZ47" s="1805">
        <v>84533.184613515114</v>
      </c>
      <c r="FA47" s="1805">
        <v>83548.513999476883</v>
      </c>
      <c r="FB47" s="1799"/>
      <c r="FC47" s="1799"/>
      <c r="FD47" s="1799"/>
      <c r="FE47" s="1799"/>
      <c r="FF47" s="1799"/>
      <c r="FG47" s="1799"/>
      <c r="FH47" s="1799"/>
      <c r="FI47" s="1799"/>
      <c r="FJ47" s="1799"/>
      <c r="FK47" s="1799"/>
      <c r="FL47" s="1799"/>
      <c r="FM47" s="1799"/>
      <c r="FN47" s="1799"/>
      <c r="FO47" s="1799"/>
      <c r="FP47" s="1799"/>
      <c r="FQ47" s="1799"/>
      <c r="FR47" s="1799"/>
      <c r="FS47" s="1799"/>
      <c r="FT47" s="1799"/>
      <c r="FU47" s="1799"/>
      <c r="FV47" s="1799"/>
      <c r="FW47" s="1799"/>
      <c r="FX47" s="1799"/>
      <c r="FY47" s="1799"/>
    </row>
    <row r="48" spans="1:269" s="1792" customFormat="1" ht="15">
      <c r="A48" s="1830"/>
      <c r="B48" s="1845" t="s">
        <v>1816</v>
      </c>
      <c r="C48" s="1803"/>
      <c r="D48" s="1803"/>
      <c r="E48" s="1803"/>
      <c r="F48" s="1803"/>
      <c r="G48" s="1803"/>
      <c r="H48" s="1803"/>
      <c r="I48" s="1803"/>
      <c r="J48" s="1803"/>
      <c r="K48" s="1803"/>
      <c r="L48" s="1804"/>
      <c r="M48" s="1803"/>
      <c r="N48" s="1804"/>
      <c r="O48" s="1803"/>
      <c r="P48" s="1804"/>
      <c r="Q48" s="1803"/>
      <c r="R48" s="1804"/>
      <c r="S48" s="1803"/>
      <c r="T48" s="1804"/>
      <c r="U48" s="1803"/>
      <c r="V48" s="1804"/>
      <c r="W48" s="1803"/>
      <c r="X48" s="1804"/>
      <c r="Y48" s="1803"/>
      <c r="Z48" s="1804"/>
      <c r="AA48" s="1803"/>
      <c r="AB48" s="1804"/>
      <c r="AC48" s="1803"/>
      <c r="AD48" s="1804"/>
      <c r="AE48" s="1803"/>
      <c r="AF48" s="1804"/>
      <c r="AG48" s="1803"/>
      <c r="AH48" s="1804"/>
      <c r="AI48" s="1803"/>
      <c r="AJ48" s="1804"/>
      <c r="AK48" s="1803"/>
      <c r="AL48" s="1804"/>
      <c r="AM48" s="1803"/>
      <c r="AN48" s="1804"/>
      <c r="AO48" s="1803"/>
      <c r="AP48" s="1804"/>
      <c r="AQ48" s="1803"/>
      <c r="AR48" s="1804"/>
      <c r="AS48" s="1803"/>
      <c r="AT48" s="1804"/>
      <c r="AU48" s="1803"/>
      <c r="AV48" s="1804"/>
      <c r="AW48" s="1803"/>
      <c r="AX48" s="1804"/>
      <c r="AY48" s="1803"/>
      <c r="AZ48" s="1804"/>
      <c r="BA48" s="1803"/>
      <c r="BB48" s="1803"/>
      <c r="BC48" s="1803"/>
      <c r="BD48" s="1804"/>
      <c r="BE48" s="1803"/>
      <c r="BF48" s="1804"/>
      <c r="BG48" s="1803"/>
      <c r="BH48" s="1804"/>
      <c r="BI48" s="1803"/>
      <c r="BJ48" s="1804"/>
      <c r="BK48" s="1803"/>
      <c r="BL48" s="1804"/>
      <c r="BM48" s="1803"/>
      <c r="BN48" s="1804"/>
      <c r="BO48" s="1803"/>
      <c r="BP48" s="1803"/>
      <c r="BQ48" s="1804"/>
      <c r="BR48" s="1803"/>
      <c r="BS48" s="1811">
        <v>0</v>
      </c>
      <c r="BT48" s="1811">
        <v>0</v>
      </c>
      <c r="BU48" s="1812">
        <v>0</v>
      </c>
      <c r="BV48" s="1811">
        <v>0</v>
      </c>
      <c r="BW48" s="1812">
        <v>0</v>
      </c>
      <c r="BX48" s="1811">
        <v>149041.83605000007</v>
      </c>
      <c r="BY48" s="1812">
        <v>139613.33690000017</v>
      </c>
      <c r="BZ48" s="1811">
        <v>343305.0015926343</v>
      </c>
      <c r="CA48" s="1812">
        <v>418087.01596893533</v>
      </c>
      <c r="CB48" s="1811">
        <v>1190521.0496655118</v>
      </c>
      <c r="CC48" s="1812">
        <v>1417836.2200136241</v>
      </c>
      <c r="CD48" s="1811">
        <v>1753489.1444196685</v>
      </c>
      <c r="CE48" s="1811">
        <v>3031536.9743438908</v>
      </c>
      <c r="CF48" s="1813">
        <v>3887787.4147704537</v>
      </c>
      <c r="CG48" s="1813">
        <v>4049.1208772476566</v>
      </c>
      <c r="CH48" s="1813">
        <v>5737.7199825258522</v>
      </c>
      <c r="CI48" s="1813">
        <v>9859.4842714359329</v>
      </c>
      <c r="CJ48" s="1813">
        <v>11155.597089999999</v>
      </c>
      <c r="CK48" s="1813">
        <v>11472.035578327475</v>
      </c>
      <c r="CL48" s="1813">
        <v>11938.732844969831</v>
      </c>
      <c r="CM48" s="1813">
        <v>12458.349933320404</v>
      </c>
      <c r="CN48" s="1813">
        <v>12476.93490604</v>
      </c>
      <c r="CO48" s="1813">
        <v>20909.726917898966</v>
      </c>
      <c r="CP48" s="1813">
        <v>19463.088164240795</v>
      </c>
      <c r="CQ48" s="1813">
        <v>24984.322480378687</v>
      </c>
      <c r="CR48" s="1813">
        <v>57701.77514488891</v>
      </c>
      <c r="CS48" s="1813">
        <v>79076.606177417023</v>
      </c>
      <c r="CT48" s="1813">
        <v>86014.194249218373</v>
      </c>
      <c r="CU48" s="1813">
        <v>92191.13458189214</v>
      </c>
      <c r="CV48" s="1813">
        <v>97621.848098340866</v>
      </c>
      <c r="CW48" s="1813">
        <v>102185.94323883649</v>
      </c>
      <c r="CX48" s="1813">
        <v>103728.20532811224</v>
      </c>
      <c r="CY48" s="1813">
        <v>108593.56883610174</v>
      </c>
      <c r="CZ48" s="1813">
        <v>109661.71464411513</v>
      </c>
      <c r="DA48" s="1813">
        <v>115035.08224218203</v>
      </c>
      <c r="DB48" s="1813">
        <v>117770.63809997342</v>
      </c>
      <c r="DC48" s="1813">
        <v>127553.94147137715</v>
      </c>
      <c r="DD48" s="1813">
        <v>133630.86276644189</v>
      </c>
      <c r="DE48" s="1813">
        <v>141174.81164091971</v>
      </c>
      <c r="DF48" s="1813">
        <v>133774.21477553359</v>
      </c>
      <c r="DG48" s="1813">
        <v>151057.37708720175</v>
      </c>
      <c r="DH48" s="1813">
        <v>179312.07574858554</v>
      </c>
      <c r="DI48" s="1813">
        <v>181547.99262707806</v>
      </c>
      <c r="DJ48" s="1813">
        <v>210704.07050708661</v>
      </c>
      <c r="DK48" s="1813">
        <v>197684.66227420623</v>
      </c>
      <c r="DL48" s="1813">
        <v>225776.36473408272</v>
      </c>
      <c r="DM48" s="1813">
        <v>275166.40908873605</v>
      </c>
      <c r="DN48" s="1813">
        <v>302163.67308598</v>
      </c>
      <c r="DO48" s="1813">
        <v>559139.76368040568</v>
      </c>
      <c r="DP48" s="1813">
        <v>657889.18493570574</v>
      </c>
      <c r="DQ48" s="1813">
        <v>688836.30819128861</v>
      </c>
      <c r="DR48" s="1813">
        <v>991098.61231190339</v>
      </c>
      <c r="DS48" s="1813">
        <v>1196206.8797812373</v>
      </c>
      <c r="DT48" s="1813">
        <v>1131298.1292003666</v>
      </c>
      <c r="DU48" s="1813">
        <v>1211793.8294230397</v>
      </c>
      <c r="DV48" s="1813">
        <v>1327590.7723695762</v>
      </c>
      <c r="DW48" s="1813">
        <v>1626587.6672509005</v>
      </c>
      <c r="DX48" s="1813">
        <v>1754513.3089206424</v>
      </c>
      <c r="DY48" s="1813">
        <v>1869072.7841938937</v>
      </c>
      <c r="DZ48" s="1813">
        <v>2148792.5720574195</v>
      </c>
      <c r="EA48" s="1813">
        <v>5274426.984714401</v>
      </c>
      <c r="EB48" s="1813">
        <v>11635488.089248367</v>
      </c>
      <c r="EC48" s="1813">
        <v>10099330.131998535</v>
      </c>
      <c r="ED48" s="1813">
        <v>10173498.286107007</v>
      </c>
      <c r="EE48" s="1813">
        <v>12310342.777515177</v>
      </c>
      <c r="EF48" s="1813">
        <v>12429076.347341223</v>
      </c>
      <c r="EG48" s="1813">
        <v>12757305.066071793</v>
      </c>
      <c r="EH48" s="1813">
        <v>13397781.145351352</v>
      </c>
      <c r="EI48" s="1813">
        <v>22901496.643221784</v>
      </c>
      <c r="EJ48" s="1813">
        <v>32969005.35637055</v>
      </c>
      <c r="EK48" s="1813">
        <v>47611823.202812329</v>
      </c>
      <c r="EL48" s="1813">
        <v>29423.827375467292</v>
      </c>
      <c r="EM48" s="1813">
        <v>30036.3176446908</v>
      </c>
      <c r="EN48" s="1813">
        <v>30193.905297180489</v>
      </c>
      <c r="EO48" s="1813">
        <v>31635.023781655837</v>
      </c>
      <c r="EP48" s="1813">
        <v>31676.246476731034</v>
      </c>
      <c r="EQ48" s="1813">
        <v>49962.081841474479</v>
      </c>
      <c r="ER48" s="1813">
        <v>57139.584594349064</v>
      </c>
      <c r="ES48" s="1813">
        <v>55198.448508345282</v>
      </c>
      <c r="ET48" s="1813">
        <v>59290.705182266283</v>
      </c>
      <c r="EU48" s="1813">
        <v>58700.729196779503</v>
      </c>
      <c r="EV48" s="1813">
        <v>57277.639070330115</v>
      </c>
      <c r="EW48" s="1813">
        <v>62889.885720342318</v>
      </c>
      <c r="EX48" s="1813">
        <v>63794.805398226628</v>
      </c>
      <c r="EY48" s="1813">
        <v>67072.419417201687</v>
      </c>
      <c r="EZ48" s="1813">
        <v>70468.19613112291</v>
      </c>
      <c r="FA48" s="1813">
        <v>69972.032762599309</v>
      </c>
      <c r="FB48" s="1799"/>
      <c r="FC48" s="1799"/>
      <c r="FD48" s="1799"/>
      <c r="FE48" s="1799"/>
      <c r="FF48" s="1799"/>
      <c r="FG48" s="1799"/>
      <c r="FH48" s="1799"/>
      <c r="FI48" s="1799"/>
      <c r="FJ48" s="1799"/>
      <c r="FK48" s="1799"/>
      <c r="FL48" s="1799"/>
      <c r="FM48" s="1799"/>
      <c r="FN48" s="1799"/>
      <c r="FO48" s="1799"/>
      <c r="FP48" s="1799"/>
      <c r="FQ48" s="1799"/>
      <c r="FR48" s="1799"/>
      <c r="FS48" s="1799"/>
      <c r="FT48" s="1799"/>
      <c r="FU48" s="1799"/>
      <c r="FV48" s="1799"/>
      <c r="FW48" s="1799"/>
      <c r="FX48" s="1799"/>
      <c r="FY48" s="1799"/>
    </row>
    <row r="49" spans="1:212" s="1792" customFormat="1" ht="15">
      <c r="A49" s="1830"/>
      <c r="B49" s="1802" t="s">
        <v>1727</v>
      </c>
      <c r="C49" s="1803">
        <v>0</v>
      </c>
      <c r="D49" s="1803">
        <v>0</v>
      </c>
      <c r="E49" s="1803">
        <v>0</v>
      </c>
      <c r="F49" s="1803">
        <v>0</v>
      </c>
      <c r="G49" s="1803">
        <v>0</v>
      </c>
      <c r="H49" s="1803">
        <v>0</v>
      </c>
      <c r="I49" s="1803">
        <v>0</v>
      </c>
      <c r="J49" s="1803">
        <v>0</v>
      </c>
      <c r="K49" s="1803">
        <v>0</v>
      </c>
      <c r="L49" s="1804">
        <v>0</v>
      </c>
      <c r="M49" s="1803">
        <v>0</v>
      </c>
      <c r="N49" s="1804">
        <v>0</v>
      </c>
      <c r="O49" s="1803">
        <v>0</v>
      </c>
      <c r="P49" s="1804">
        <v>0</v>
      </c>
      <c r="Q49" s="1803">
        <v>0</v>
      </c>
      <c r="R49" s="1804">
        <v>0</v>
      </c>
      <c r="S49" s="1803">
        <v>0</v>
      </c>
      <c r="T49" s="1804">
        <v>0</v>
      </c>
      <c r="U49" s="1803">
        <v>0</v>
      </c>
      <c r="V49" s="1804">
        <v>0</v>
      </c>
      <c r="W49" s="1803">
        <v>0</v>
      </c>
      <c r="X49" s="1804">
        <v>0</v>
      </c>
      <c r="Y49" s="1803">
        <v>0</v>
      </c>
      <c r="Z49" s="1804">
        <v>0</v>
      </c>
      <c r="AA49" s="1803">
        <v>0</v>
      </c>
      <c r="AB49" s="1804">
        <v>0</v>
      </c>
      <c r="AC49" s="1803">
        <v>0</v>
      </c>
      <c r="AD49" s="1804">
        <v>298.64921580000004</v>
      </c>
      <c r="AE49" s="1803">
        <v>567.13647999999989</v>
      </c>
      <c r="AF49" s="1804">
        <v>1096.6701400000002</v>
      </c>
      <c r="AG49" s="1803">
        <v>1294.0463</v>
      </c>
      <c r="AH49" s="1804">
        <v>1749.2672900000002</v>
      </c>
      <c r="AI49" s="1803">
        <v>2316.6819599999999</v>
      </c>
      <c r="AJ49" s="1804">
        <v>2684.1341389399845</v>
      </c>
      <c r="AK49" s="1803">
        <v>2719.2541300000003</v>
      </c>
      <c r="AL49" s="1804">
        <v>3016.2626200000004</v>
      </c>
      <c r="AM49" s="1803">
        <v>3425.5206400000002</v>
      </c>
      <c r="AN49" s="1804">
        <v>4445.2986700000001</v>
      </c>
      <c r="AO49" s="1803">
        <v>5789.29882</v>
      </c>
      <c r="AP49" s="1804">
        <v>7126.9794400000001</v>
      </c>
      <c r="AQ49" s="1803">
        <v>7355.4586720000007</v>
      </c>
      <c r="AR49" s="1804">
        <v>7457.2716844999995</v>
      </c>
      <c r="AS49" s="1803">
        <v>7612.1118186000012</v>
      </c>
      <c r="AT49" s="1804">
        <v>7758.5390599999992</v>
      </c>
      <c r="AU49" s="1803">
        <v>7969.1271230000002</v>
      </c>
      <c r="AV49" s="1804">
        <v>8104.3476899999996</v>
      </c>
      <c r="AW49" s="1803">
        <v>8210.8166600000004</v>
      </c>
      <c r="AX49" s="1804">
        <v>8773.2089199999991</v>
      </c>
      <c r="AY49" s="1803">
        <v>9423.2513899999994</v>
      </c>
      <c r="AZ49" s="1804">
        <v>9681.9346600000008</v>
      </c>
      <c r="BA49" s="1803">
        <v>18849.121600000002</v>
      </c>
      <c r="BB49" s="1803">
        <v>70170.812509999989</v>
      </c>
      <c r="BC49" s="1803">
        <v>82485.74166</v>
      </c>
      <c r="BD49" s="1804">
        <v>113380.61909000001</v>
      </c>
      <c r="BE49" s="1803">
        <v>142173.09321999998</v>
      </c>
      <c r="BF49" s="1804">
        <v>153378.79721000002</v>
      </c>
      <c r="BG49" s="1803">
        <v>175769.93677999999</v>
      </c>
      <c r="BH49" s="1804">
        <v>196161.29994</v>
      </c>
      <c r="BI49" s="1803">
        <v>201336.93588999999</v>
      </c>
      <c r="BJ49" s="1804">
        <v>199853.71139999997</v>
      </c>
      <c r="BK49" s="1803">
        <v>243448.24077999999</v>
      </c>
      <c r="BL49" s="1804">
        <v>287924.39124999999</v>
      </c>
      <c r="BM49" s="1803">
        <v>319084.20837000001</v>
      </c>
      <c r="BN49" s="1804">
        <v>331937.88410000002</v>
      </c>
      <c r="BO49" s="1803">
        <v>331075.24971999996</v>
      </c>
      <c r="BP49" s="1803">
        <v>331839.74179999996</v>
      </c>
      <c r="BQ49" s="1804">
        <v>340530.84589999996</v>
      </c>
      <c r="BR49" s="1803">
        <v>347599.44597000006</v>
      </c>
      <c r="BS49" s="1803">
        <v>354200.85706000001</v>
      </c>
      <c r="BT49" s="1803">
        <v>379202.51724999998</v>
      </c>
      <c r="BU49" s="1804">
        <v>426941.87581999996</v>
      </c>
      <c r="BV49" s="1803">
        <v>461691.51782000007</v>
      </c>
      <c r="BW49" s="1804">
        <v>490870.09123999998</v>
      </c>
      <c r="BX49" s="1803">
        <v>481525.18577000004</v>
      </c>
      <c r="BY49" s="1804">
        <v>492157.26934000006</v>
      </c>
      <c r="BZ49" s="1803">
        <v>502042.56732347776</v>
      </c>
      <c r="CA49" s="1804">
        <v>473763.1814657998</v>
      </c>
      <c r="CB49" s="1803">
        <v>463969.02766999998</v>
      </c>
      <c r="CC49" s="1804">
        <v>466838.86979218974</v>
      </c>
      <c r="CD49" s="1803">
        <v>491676.68782040005</v>
      </c>
      <c r="CE49" s="1803">
        <v>465393.61690999998</v>
      </c>
      <c r="CF49" s="1805">
        <v>471546.47300310753</v>
      </c>
      <c r="CG49" s="1805">
        <v>464.80851435753726</v>
      </c>
      <c r="CH49" s="1805">
        <v>560.57441658092318</v>
      </c>
      <c r="CI49" s="1805">
        <v>691.7428574834862</v>
      </c>
      <c r="CJ49" s="1805">
        <v>712.12168999999994</v>
      </c>
      <c r="CK49" s="1805">
        <v>836.59415018999994</v>
      </c>
      <c r="CL49" s="1805">
        <v>907.56828555000016</v>
      </c>
      <c r="CM49" s="1805">
        <v>953.24077394999983</v>
      </c>
      <c r="CN49" s="1805">
        <v>949.85006966999993</v>
      </c>
      <c r="CO49" s="1805">
        <v>1044.1778188325709</v>
      </c>
      <c r="CP49" s="1805">
        <v>1042.1574341975711</v>
      </c>
      <c r="CQ49" s="1805">
        <v>1126.0699501325712</v>
      </c>
      <c r="CR49" s="1805">
        <v>1208.9286403801909</v>
      </c>
      <c r="CS49" s="1805">
        <v>1206.6905920895213</v>
      </c>
      <c r="CT49" s="1805">
        <v>1080.5941579474024</v>
      </c>
      <c r="CU49" s="1805">
        <v>1059.6440648236905</v>
      </c>
      <c r="CV49" s="1805">
        <v>1058.1572828570829</v>
      </c>
      <c r="CW49" s="1805">
        <v>1065.8136522897869</v>
      </c>
      <c r="CX49" s="1805">
        <v>1198.0785622448141</v>
      </c>
      <c r="CY49" s="1805">
        <v>1220.1203307130072</v>
      </c>
      <c r="CZ49" s="1805">
        <v>1208.4182294525469</v>
      </c>
      <c r="DA49" s="1805">
        <v>1692.9518229221317</v>
      </c>
      <c r="DB49" s="1805">
        <v>1811.0458446655596</v>
      </c>
      <c r="DC49" s="1805">
        <v>1743.9718624319323</v>
      </c>
      <c r="DD49" s="1805">
        <v>2193.9971459482954</v>
      </c>
      <c r="DE49" s="1805">
        <v>2373.6100546577086</v>
      </c>
      <c r="DF49" s="1805">
        <v>2296.5898730551066</v>
      </c>
      <c r="DG49" s="1805">
        <v>1917.3606954150312</v>
      </c>
      <c r="DH49" s="1805">
        <v>2202.789286153271</v>
      </c>
      <c r="DI49" s="1805">
        <v>2183.7828749786968</v>
      </c>
      <c r="DJ49" s="1805">
        <v>2313.7879777681765</v>
      </c>
      <c r="DK49" s="1805">
        <v>2201.9847638881906</v>
      </c>
      <c r="DL49" s="1805">
        <v>2615.8610042601108</v>
      </c>
      <c r="DM49" s="1805">
        <v>3228.8149527846531</v>
      </c>
      <c r="DN49" s="1805">
        <v>3489.3383183759101</v>
      </c>
      <c r="DO49" s="1805">
        <v>3109.5124891510955</v>
      </c>
      <c r="DP49" s="1805">
        <v>3463.8853441285369</v>
      </c>
      <c r="DQ49" s="1805">
        <v>4084.8875328200002</v>
      </c>
      <c r="DR49" s="1805">
        <v>4014.0451057325072</v>
      </c>
      <c r="DS49" s="1805">
        <v>3917.4583730585391</v>
      </c>
      <c r="DT49" s="1805">
        <v>4089.8286333166516</v>
      </c>
      <c r="DU49" s="1805">
        <v>4108.7465317491888</v>
      </c>
      <c r="DV49" s="1805">
        <v>4210.1421369784011</v>
      </c>
      <c r="DW49" s="1805">
        <v>4740.785160186364</v>
      </c>
      <c r="DX49" s="1805">
        <v>6147.3379553814329</v>
      </c>
      <c r="DY49" s="1805">
        <v>6480.9235963631545</v>
      </c>
      <c r="DZ49" s="1805">
        <v>7148.2333831748338</v>
      </c>
      <c r="EA49" s="1805">
        <v>7936.9557362893902</v>
      </c>
      <c r="EB49" s="1805">
        <v>8354.7661455745892</v>
      </c>
      <c r="EC49" s="1805">
        <v>9783.3824323773551</v>
      </c>
      <c r="ED49" s="1805">
        <v>9672.1031284775581</v>
      </c>
      <c r="EE49" s="1805">
        <v>10350.277729312073</v>
      </c>
      <c r="EF49" s="1805">
        <v>11213.855473545935</v>
      </c>
      <c r="EG49" s="1805">
        <v>11803.537115398329</v>
      </c>
      <c r="EH49" s="1805">
        <v>12351.422035669875</v>
      </c>
      <c r="EI49" s="1805">
        <v>14038.898628432802</v>
      </c>
      <c r="EJ49" s="1805">
        <v>15053.921600759653</v>
      </c>
      <c r="EK49" s="1805">
        <v>16471.128677721696</v>
      </c>
      <c r="EL49" s="1805">
        <v>10.302123167497619</v>
      </c>
      <c r="EM49" s="1805">
        <v>38.228703206593423</v>
      </c>
      <c r="EN49" s="1805">
        <v>51.22849816620829</v>
      </c>
      <c r="EO49" s="1805">
        <v>58.234401463364598</v>
      </c>
      <c r="EP49" s="1805">
        <v>69.073113353796344</v>
      </c>
      <c r="EQ49" s="1805">
        <v>80.261136789599917</v>
      </c>
      <c r="ER49" s="1805">
        <v>110.46774734999987</v>
      </c>
      <c r="ES49" s="1805">
        <v>100.88911183999993</v>
      </c>
      <c r="ET49" s="1805">
        <v>113.20206416035528</v>
      </c>
      <c r="EU49" s="1805">
        <v>120.46483516626832</v>
      </c>
      <c r="EV49" s="1805">
        <v>120.97046038712391</v>
      </c>
      <c r="EW49" s="1805">
        <v>102.85553658643983</v>
      </c>
      <c r="EX49" s="1805">
        <v>108.47583537459573</v>
      </c>
      <c r="EY49" s="1805">
        <v>67.170496270179981</v>
      </c>
      <c r="EZ49" s="1805">
        <v>122.74045779228132</v>
      </c>
      <c r="FA49" s="1805">
        <v>123.94325783755347</v>
      </c>
      <c r="FB49" s="1799"/>
      <c r="FC49" s="1799"/>
      <c r="FD49" s="1799"/>
      <c r="FE49" s="1799"/>
      <c r="FF49" s="1799"/>
      <c r="FG49" s="1799"/>
      <c r="FH49" s="1799"/>
      <c r="FI49" s="1799"/>
      <c r="FJ49" s="1799"/>
      <c r="FK49" s="1799"/>
      <c r="FL49" s="1799"/>
      <c r="FM49" s="1799"/>
      <c r="FN49" s="1799"/>
      <c r="FO49" s="1799"/>
      <c r="FP49" s="1799"/>
      <c r="FQ49" s="1799"/>
      <c r="FR49" s="1799"/>
      <c r="FS49" s="1799"/>
      <c r="FT49" s="1799"/>
      <c r="FU49" s="1799"/>
      <c r="FV49" s="1799"/>
      <c r="FW49" s="1799"/>
      <c r="FX49" s="1799"/>
      <c r="FY49" s="1799"/>
    </row>
    <row r="50" spans="1:212" s="1792" customFormat="1" ht="15.6">
      <c r="A50" s="1830"/>
      <c r="B50" s="1802"/>
      <c r="C50" s="1803"/>
      <c r="D50" s="1803"/>
      <c r="E50" s="1803"/>
      <c r="F50" s="1803"/>
      <c r="G50" s="1803"/>
      <c r="H50" s="1803"/>
      <c r="I50" s="1803"/>
      <c r="J50" s="1803"/>
      <c r="K50" s="1803"/>
      <c r="L50" s="1804"/>
      <c r="M50" s="1803"/>
      <c r="N50" s="1804"/>
      <c r="O50" s="1803"/>
      <c r="P50" s="1804"/>
      <c r="Q50" s="1803"/>
      <c r="R50" s="1804"/>
      <c r="S50" s="1803"/>
      <c r="T50" s="1804"/>
      <c r="U50" s="1803"/>
      <c r="V50" s="1804"/>
      <c r="W50" s="1803"/>
      <c r="X50" s="1804"/>
      <c r="Y50" s="1803"/>
      <c r="Z50" s="1804"/>
      <c r="AA50" s="1803"/>
      <c r="AB50" s="1804"/>
      <c r="AC50" s="1803"/>
      <c r="AD50" s="1804"/>
      <c r="AE50" s="1803"/>
      <c r="AF50" s="1804"/>
      <c r="AG50" s="1803"/>
      <c r="AH50" s="1804"/>
      <c r="AI50" s="1803"/>
      <c r="AJ50" s="1804"/>
      <c r="AK50" s="1803"/>
      <c r="AL50" s="1804"/>
      <c r="AM50" s="1803"/>
      <c r="AN50" s="1804"/>
      <c r="AO50" s="1803"/>
      <c r="AP50" s="1804"/>
      <c r="AQ50" s="1803"/>
      <c r="AR50" s="1804"/>
      <c r="AS50" s="1803"/>
      <c r="AT50" s="1804"/>
      <c r="AU50" s="1803"/>
      <c r="AV50" s="1804"/>
      <c r="AW50" s="1803"/>
      <c r="AX50" s="1804"/>
      <c r="AY50" s="1803"/>
      <c r="AZ50" s="1804"/>
      <c r="BA50" s="1803"/>
      <c r="BB50" s="1803"/>
      <c r="BC50" s="1803"/>
      <c r="BD50" s="1804"/>
      <c r="BE50" s="1803"/>
      <c r="BF50" s="1804"/>
      <c r="BG50" s="1803"/>
      <c r="BH50" s="1804"/>
      <c r="BI50" s="1803"/>
      <c r="BJ50" s="1804"/>
      <c r="BK50" s="1803"/>
      <c r="BL50" s="1804"/>
      <c r="BM50" s="1803"/>
      <c r="BN50" s="1804"/>
      <c r="BO50" s="1803"/>
      <c r="BP50" s="1803"/>
      <c r="BQ50" s="1804"/>
      <c r="BR50" s="1803"/>
      <c r="BS50" s="1803"/>
      <c r="BT50" s="1803"/>
      <c r="BU50" s="1804"/>
      <c r="BV50" s="1803"/>
      <c r="BW50" s="1804"/>
      <c r="BX50" s="1803"/>
      <c r="BY50" s="1804"/>
      <c r="BZ50" s="1803"/>
      <c r="CA50" s="1804"/>
      <c r="CB50" s="1803"/>
      <c r="CC50" s="1804"/>
      <c r="CD50" s="1803"/>
      <c r="CE50" s="1803"/>
      <c r="CF50" s="1805"/>
      <c r="CG50" s="1805"/>
      <c r="CH50" s="1805"/>
      <c r="CI50" s="1846"/>
      <c r="CJ50" s="1846"/>
      <c r="CK50" s="1846"/>
      <c r="CL50" s="1846"/>
      <c r="CM50" s="1846"/>
      <c r="CN50" s="1846"/>
      <c r="CO50" s="1846"/>
      <c r="CP50" s="1846"/>
      <c r="CQ50" s="1846"/>
      <c r="CR50" s="1846"/>
      <c r="CS50" s="1846"/>
      <c r="CT50" s="1846"/>
      <c r="CU50" s="1846"/>
      <c r="CV50" s="1846"/>
      <c r="CW50" s="1846"/>
      <c r="CX50" s="1846"/>
      <c r="CY50" s="1846"/>
      <c r="CZ50" s="1846"/>
      <c r="DA50" s="1846"/>
      <c r="DB50" s="1846"/>
      <c r="DC50" s="1846"/>
      <c r="DD50" s="1846"/>
      <c r="DE50" s="1846"/>
      <c r="DF50" s="1846"/>
      <c r="DG50" s="1846"/>
      <c r="DH50" s="1846"/>
      <c r="DI50" s="1846"/>
      <c r="DJ50" s="1846"/>
      <c r="DK50" s="1846"/>
      <c r="DL50" s="1846"/>
      <c r="DM50" s="1846"/>
      <c r="DN50" s="1846"/>
      <c r="DO50" s="1846"/>
      <c r="DP50" s="1846"/>
      <c r="DQ50" s="1846"/>
      <c r="DR50" s="1846"/>
      <c r="DS50" s="1846"/>
      <c r="DT50" s="1846"/>
      <c r="DU50" s="1846"/>
      <c r="DV50" s="1846"/>
      <c r="DW50" s="1846"/>
      <c r="DX50" s="1846"/>
      <c r="DY50" s="1846"/>
      <c r="DZ50" s="1846"/>
      <c r="EA50" s="1846"/>
      <c r="EB50" s="1846"/>
      <c r="EC50" s="1846"/>
      <c r="ED50" s="1846"/>
      <c r="EE50" s="1846"/>
      <c r="EF50" s="1846"/>
      <c r="EG50" s="1846"/>
      <c r="EH50" s="1846"/>
      <c r="EI50" s="1846"/>
      <c r="EJ50" s="1846"/>
      <c r="EK50" s="1846"/>
      <c r="EL50" s="1846"/>
      <c r="EM50" s="1846"/>
      <c r="EN50" s="1846"/>
      <c r="EO50" s="1846"/>
      <c r="EP50" s="1846"/>
      <c r="EQ50" s="1846"/>
      <c r="ER50" s="1846"/>
      <c r="ES50" s="1846"/>
      <c r="ET50" s="1846"/>
      <c r="EU50" s="1846"/>
      <c r="EV50" s="1846"/>
      <c r="EW50" s="1846"/>
      <c r="EX50" s="1846"/>
      <c r="EY50" s="1846"/>
      <c r="EZ50" s="1846"/>
      <c r="FA50" s="1846"/>
      <c r="FB50" s="1799"/>
      <c r="FC50" s="1799"/>
      <c r="FD50" s="1799"/>
      <c r="FE50" s="1799"/>
      <c r="FF50" s="1799"/>
      <c r="FG50" s="1799"/>
      <c r="FH50" s="1799"/>
      <c r="FI50" s="1799"/>
      <c r="FJ50" s="1799"/>
      <c r="FK50" s="1799"/>
      <c r="FL50" s="1799"/>
      <c r="FM50" s="1799"/>
      <c r="FN50" s="1799"/>
      <c r="FO50" s="1799"/>
      <c r="FP50" s="1799"/>
      <c r="FQ50" s="1799"/>
      <c r="FR50" s="1799"/>
      <c r="FS50" s="1799"/>
      <c r="FT50" s="1799"/>
      <c r="FU50" s="1799"/>
      <c r="FV50" s="1799"/>
      <c r="FW50" s="1799"/>
      <c r="FX50" s="1799"/>
      <c r="FY50" s="1799"/>
    </row>
    <row r="51" spans="1:212" s="1792" customFormat="1" ht="15.6">
      <c r="A51" s="1830"/>
      <c r="B51" s="1843" t="s">
        <v>1817</v>
      </c>
      <c r="C51" s="1803"/>
      <c r="D51" s="1803"/>
      <c r="E51" s="1803"/>
      <c r="F51" s="1803"/>
      <c r="G51" s="1803"/>
      <c r="H51" s="1803"/>
      <c r="I51" s="1803"/>
      <c r="J51" s="1803"/>
      <c r="K51" s="1803"/>
      <c r="L51" s="1804"/>
      <c r="M51" s="1803"/>
      <c r="N51" s="1804"/>
      <c r="O51" s="1803"/>
      <c r="P51" s="1804"/>
      <c r="Q51" s="1803"/>
      <c r="R51" s="1804"/>
      <c r="S51" s="1803"/>
      <c r="T51" s="1804"/>
      <c r="U51" s="1803"/>
      <c r="V51" s="1804"/>
      <c r="W51" s="1803"/>
      <c r="X51" s="1804"/>
      <c r="Y51" s="1803"/>
      <c r="Z51" s="1804"/>
      <c r="AA51" s="1803"/>
      <c r="AB51" s="1804"/>
      <c r="AC51" s="1803"/>
      <c r="AD51" s="1804"/>
      <c r="AE51" s="1803"/>
      <c r="AF51" s="1804"/>
      <c r="AG51" s="1803"/>
      <c r="AH51" s="1804"/>
      <c r="AI51" s="1803"/>
      <c r="AJ51" s="1804"/>
      <c r="AK51" s="1803"/>
      <c r="AL51" s="1804"/>
      <c r="AM51" s="1803"/>
      <c r="AN51" s="1804"/>
      <c r="AO51" s="1803"/>
      <c r="AP51" s="1804"/>
      <c r="AQ51" s="1803"/>
      <c r="AR51" s="1804"/>
      <c r="AS51" s="1803"/>
      <c r="AT51" s="1804"/>
      <c r="AU51" s="1803"/>
      <c r="AV51" s="1804"/>
      <c r="AW51" s="1803"/>
      <c r="AX51" s="1804"/>
      <c r="AY51" s="1803"/>
      <c r="AZ51" s="1804"/>
      <c r="BA51" s="1803"/>
      <c r="BB51" s="1803"/>
      <c r="BC51" s="1803"/>
      <c r="BD51" s="1804"/>
      <c r="BE51" s="1803"/>
      <c r="BF51" s="1804"/>
      <c r="BG51" s="1803"/>
      <c r="BH51" s="1804"/>
      <c r="BI51" s="1803"/>
      <c r="BJ51" s="1804"/>
      <c r="BK51" s="1803"/>
      <c r="BL51" s="1804"/>
      <c r="BM51" s="1803"/>
      <c r="BN51" s="1804"/>
      <c r="BO51" s="1803"/>
      <c r="BP51" s="1803"/>
      <c r="BQ51" s="1804"/>
      <c r="BR51" s="1803"/>
      <c r="BS51" s="1803"/>
      <c r="BT51" s="1803"/>
      <c r="BU51" s="1804"/>
      <c r="BV51" s="1803"/>
      <c r="BW51" s="1847"/>
      <c r="BX51" s="1803"/>
      <c r="BY51" s="1847"/>
      <c r="BZ51" s="1803"/>
      <c r="CA51" s="1847"/>
      <c r="CB51" s="1803"/>
      <c r="CC51" s="1847"/>
      <c r="CD51" s="1848"/>
      <c r="CE51" s="1848"/>
      <c r="CF51" s="1849"/>
      <c r="CG51" s="1849"/>
      <c r="CH51" s="1849"/>
      <c r="CI51" s="1846"/>
      <c r="CJ51" s="1846"/>
      <c r="CK51" s="1846"/>
      <c r="CL51" s="1846"/>
      <c r="CM51" s="1846"/>
      <c r="CN51" s="1846"/>
      <c r="CO51" s="1846"/>
      <c r="CP51" s="1846"/>
      <c r="CQ51" s="1846"/>
      <c r="CR51" s="1846"/>
      <c r="CS51" s="1846"/>
      <c r="CT51" s="1846"/>
      <c r="CU51" s="1846"/>
      <c r="CV51" s="1846"/>
      <c r="CW51" s="1846"/>
      <c r="CX51" s="1846"/>
      <c r="CY51" s="1846"/>
      <c r="CZ51" s="1846"/>
      <c r="DA51" s="1846"/>
      <c r="DB51" s="1846"/>
      <c r="DC51" s="1846"/>
      <c r="DD51" s="1846"/>
      <c r="DE51" s="1846"/>
      <c r="DF51" s="1846"/>
      <c r="DG51" s="1846"/>
      <c r="DH51" s="1846"/>
      <c r="DI51" s="1846"/>
      <c r="DJ51" s="1846"/>
      <c r="DK51" s="1846"/>
      <c r="DL51" s="1846"/>
      <c r="DM51" s="1846"/>
      <c r="DN51" s="1846"/>
      <c r="DO51" s="1846"/>
      <c r="DP51" s="1846"/>
      <c r="DQ51" s="1846"/>
      <c r="DR51" s="1846"/>
      <c r="DS51" s="1846"/>
      <c r="DT51" s="1846"/>
      <c r="DU51" s="1846"/>
      <c r="DV51" s="1846"/>
      <c r="DW51" s="1846"/>
      <c r="DX51" s="1846"/>
      <c r="DY51" s="1846"/>
      <c r="DZ51" s="1846"/>
      <c r="EA51" s="1846"/>
      <c r="EB51" s="1846"/>
      <c r="EC51" s="1846"/>
      <c r="ED51" s="1846"/>
      <c r="EE51" s="1846"/>
      <c r="EF51" s="1846"/>
      <c r="EG51" s="1846"/>
      <c r="EH51" s="1846"/>
      <c r="EI51" s="1846"/>
      <c r="EJ51" s="1846"/>
      <c r="EK51" s="1846"/>
      <c r="EL51" s="1846"/>
      <c r="EM51" s="1846"/>
      <c r="EN51" s="1846"/>
      <c r="EO51" s="1846"/>
      <c r="EP51" s="1846"/>
      <c r="EQ51" s="1846"/>
      <c r="ER51" s="1846"/>
      <c r="ES51" s="1846"/>
      <c r="ET51" s="1846"/>
      <c r="EU51" s="1846"/>
      <c r="EV51" s="1846"/>
      <c r="EW51" s="1846"/>
      <c r="EX51" s="1846"/>
      <c r="EY51" s="1846"/>
      <c r="EZ51" s="1846"/>
      <c r="FA51" s="1846"/>
      <c r="FB51" s="1799"/>
      <c r="FC51" s="1799"/>
      <c r="FD51" s="1799"/>
      <c r="FE51" s="1799"/>
      <c r="FF51" s="1799"/>
      <c r="FG51" s="1799"/>
      <c r="FH51" s="1799"/>
      <c r="FI51" s="1799"/>
      <c r="FJ51" s="1799"/>
      <c r="FK51" s="1799"/>
      <c r="FL51" s="1799"/>
      <c r="FM51" s="1799"/>
      <c r="FN51" s="1799"/>
      <c r="FO51" s="1799"/>
      <c r="FP51" s="1799"/>
      <c r="FQ51" s="1799"/>
      <c r="FR51" s="1799"/>
      <c r="FS51" s="1799"/>
      <c r="FT51" s="1799"/>
    </row>
    <row r="52" spans="1:212" s="1792" customFormat="1" ht="15">
      <c r="A52" s="1830"/>
      <c r="B52" s="1828" t="s">
        <v>1818</v>
      </c>
      <c r="C52" s="1803"/>
      <c r="D52" s="1803"/>
      <c r="E52" s="1803"/>
      <c r="F52" s="1803"/>
      <c r="G52" s="1803"/>
      <c r="H52" s="1803"/>
      <c r="I52" s="1803"/>
      <c r="J52" s="1803"/>
      <c r="K52" s="1803"/>
      <c r="L52" s="1804"/>
      <c r="M52" s="1803"/>
      <c r="N52" s="1804"/>
      <c r="O52" s="1803"/>
      <c r="P52" s="1804"/>
      <c r="Q52" s="1803"/>
      <c r="R52" s="1804"/>
      <c r="S52" s="1803"/>
      <c r="T52" s="1804"/>
      <c r="U52" s="1803"/>
      <c r="V52" s="1804"/>
      <c r="W52" s="1803"/>
      <c r="X52" s="1804"/>
      <c r="Y52" s="1803"/>
      <c r="Z52" s="1804"/>
      <c r="AA52" s="1803"/>
      <c r="AB52" s="1804"/>
      <c r="AC52" s="1803"/>
      <c r="AD52" s="1804"/>
      <c r="AE52" s="1803"/>
      <c r="AF52" s="1804"/>
      <c r="AG52" s="1803"/>
      <c r="AH52" s="1804"/>
      <c r="AI52" s="1803"/>
      <c r="AJ52" s="1804"/>
      <c r="AK52" s="1803"/>
      <c r="AL52" s="1804"/>
      <c r="AM52" s="1803"/>
      <c r="AN52" s="1804"/>
      <c r="AO52" s="1803"/>
      <c r="AP52" s="1804"/>
      <c r="AQ52" s="1803"/>
      <c r="AR52" s="1804"/>
      <c r="AS52" s="1803"/>
      <c r="AT52" s="1804"/>
      <c r="AU52" s="1803"/>
      <c r="AV52" s="1804"/>
      <c r="AW52" s="1803"/>
      <c r="AX52" s="1804"/>
      <c r="AY52" s="1803"/>
      <c r="AZ52" s="1804"/>
      <c r="BA52" s="1803"/>
      <c r="BB52" s="1803"/>
      <c r="BC52" s="1803"/>
      <c r="BD52" s="1804"/>
      <c r="BE52" s="1803"/>
      <c r="BF52" s="1804"/>
      <c r="BG52" s="1803"/>
      <c r="BH52" s="1804"/>
      <c r="BI52" s="1803"/>
      <c r="BJ52" s="1804"/>
      <c r="BK52" s="1803"/>
      <c r="BL52" s="1804"/>
      <c r="BM52" s="1803"/>
      <c r="BN52" s="1804"/>
      <c r="BO52" s="1803"/>
      <c r="BP52" s="1803"/>
      <c r="BQ52" s="1804"/>
      <c r="BR52" s="1803"/>
      <c r="BS52" s="1803">
        <v>2356468.0815500002</v>
      </c>
      <c r="BT52" s="1803">
        <v>2513332.5505300001</v>
      </c>
      <c r="BU52" s="1804">
        <v>2789945.5340999993</v>
      </c>
      <c r="BV52" s="1803">
        <v>2967852.4408800006</v>
      </c>
      <c r="BW52" s="1847">
        <v>2891742.5509900004</v>
      </c>
      <c r="BX52" s="1803">
        <v>2860575.6450600005</v>
      </c>
      <c r="BY52" s="1847">
        <v>3135918.2223700001</v>
      </c>
      <c r="BZ52" s="1803">
        <v>3258220.8609500001</v>
      </c>
      <c r="CA52" s="1847">
        <v>3029004.8840500005</v>
      </c>
      <c r="CB52" s="1803">
        <v>3201051.9500699998</v>
      </c>
      <c r="CC52" s="1847">
        <v>3172354.7547999998</v>
      </c>
      <c r="CD52" s="1803">
        <v>3019535.6873500003</v>
      </c>
      <c r="CE52" s="1803">
        <v>2522708.2308499999</v>
      </c>
      <c r="CF52" s="1805">
        <v>3282131.5822583404</v>
      </c>
      <c r="CG52" s="1805">
        <v>3769.3213746331035</v>
      </c>
      <c r="CH52" s="1805">
        <v>5747.6255672707302</v>
      </c>
      <c r="CI52" s="1805">
        <v>4682.7154602021692</v>
      </c>
      <c r="CJ52" s="1805">
        <v>6810.7506299999995</v>
      </c>
      <c r="CK52" s="1805">
        <v>8114.9530404088</v>
      </c>
      <c r="CL52" s="1805">
        <v>10327.816876795889</v>
      </c>
      <c r="CM52" s="1805">
        <v>9251.0241037845353</v>
      </c>
      <c r="CN52" s="1805">
        <v>9380.9444811115009</v>
      </c>
      <c r="CO52" s="1805">
        <v>11704.943823019998</v>
      </c>
      <c r="CP52" s="1805">
        <v>12459.746604419999</v>
      </c>
      <c r="CQ52" s="1805">
        <v>13815.364848469999</v>
      </c>
      <c r="CR52" s="1805">
        <v>12651.566811005388</v>
      </c>
      <c r="CS52" s="1805">
        <v>16145.434528954105</v>
      </c>
      <c r="CT52" s="1805">
        <v>12383.054954160778</v>
      </c>
      <c r="CU52" s="1805">
        <v>12732.319534108814</v>
      </c>
      <c r="CV52" s="1805">
        <v>15522.125704465499</v>
      </c>
      <c r="CW52" s="1805">
        <v>18424.34596412455</v>
      </c>
      <c r="CX52" s="1805">
        <v>18762.395117349082</v>
      </c>
      <c r="CY52" s="1805">
        <v>21824.780589028342</v>
      </c>
      <c r="CZ52" s="1805">
        <v>22377.634258113296</v>
      </c>
      <c r="DA52" s="1805">
        <v>19248.051516629999</v>
      </c>
      <c r="DB52" s="1805">
        <v>22620.090061793224</v>
      </c>
      <c r="DC52" s="1805">
        <v>26215.258959482282</v>
      </c>
      <c r="DD52" s="1805">
        <v>24844.800654043785</v>
      </c>
      <c r="DE52" s="1805">
        <v>24944.722360908949</v>
      </c>
      <c r="DF52" s="1805">
        <v>28495.115004751351</v>
      </c>
      <c r="DG52" s="1805">
        <v>26242.897526323603</v>
      </c>
      <c r="DH52" s="1805">
        <v>24355.818796142612</v>
      </c>
      <c r="DI52" s="1805">
        <v>28185.078583314611</v>
      </c>
      <c r="DJ52" s="1805">
        <v>25944.260024613181</v>
      </c>
      <c r="DK52" s="1805">
        <v>26507.534878152597</v>
      </c>
      <c r="DL52" s="1805">
        <v>27813.513738973743</v>
      </c>
      <c r="DM52" s="1805">
        <v>27885.251694846964</v>
      </c>
      <c r="DN52" s="1805">
        <v>29229.891830140001</v>
      </c>
      <c r="DO52" s="1805">
        <v>29220.297030119047</v>
      </c>
      <c r="DP52" s="1805">
        <v>33547.98293213766</v>
      </c>
      <c r="DQ52" s="1805">
        <v>35521.743899287561</v>
      </c>
      <c r="DR52" s="1805">
        <v>37466.335662540587</v>
      </c>
      <c r="DS52" s="1805">
        <v>87098.435558380006</v>
      </c>
      <c r="DT52" s="1805">
        <v>92268.161939259488</v>
      </c>
      <c r="DU52" s="1805">
        <v>98860.66237503897</v>
      </c>
      <c r="DV52" s="1805">
        <v>104044.19467458528</v>
      </c>
      <c r="DW52" s="1805">
        <v>122997.66207954378</v>
      </c>
      <c r="DX52" s="1805">
        <v>204036.13391021584</v>
      </c>
      <c r="DY52" s="1805">
        <v>232896.65461757014</v>
      </c>
      <c r="DZ52" s="1805">
        <v>276496.07911437866</v>
      </c>
      <c r="EA52" s="1805">
        <v>520611.90967125114</v>
      </c>
      <c r="EB52" s="1805">
        <v>1064898.4410121099</v>
      </c>
      <c r="EC52" s="1805">
        <v>1003043.7549040737</v>
      </c>
      <c r="ED52" s="1805">
        <v>1062092.5900894846</v>
      </c>
      <c r="EE52" s="1805">
        <v>1312407.2917391758</v>
      </c>
      <c r="EF52" s="1805">
        <v>1787437.2968704903</v>
      </c>
      <c r="EG52" s="1805">
        <v>1817508.3120054831</v>
      </c>
      <c r="EH52" s="1805">
        <v>2021215.296647222</v>
      </c>
      <c r="EI52" s="1805">
        <v>3069128.0651592636</v>
      </c>
      <c r="EJ52" s="1805">
        <v>4054140.0628875545</v>
      </c>
      <c r="EK52" s="1805">
        <v>6141481.6511919033</v>
      </c>
      <c r="EL52" s="1805">
        <v>4892.1223127732637</v>
      </c>
      <c r="EM52" s="1805">
        <v>6639.4507082600003</v>
      </c>
      <c r="EN52" s="1805">
        <v>7238.6181424999995</v>
      </c>
      <c r="EO52" s="1805">
        <v>7282.1131993300005</v>
      </c>
      <c r="EP52" s="1805">
        <v>7708.0401458999986</v>
      </c>
      <c r="EQ52" s="1805">
        <v>13606.57768683</v>
      </c>
      <c r="ER52" s="1805">
        <v>20428.82573986</v>
      </c>
      <c r="ES52" s="1805">
        <v>20028.010527769999</v>
      </c>
      <c r="ET52" s="1805">
        <v>20395.116650219999</v>
      </c>
      <c r="EU52" s="1805">
        <v>21688.509634819999</v>
      </c>
      <c r="EV52" s="1805">
        <v>21184.516259750002</v>
      </c>
      <c r="EW52" s="1805">
        <v>22726.335228940003</v>
      </c>
      <c r="EX52" s="1805">
        <v>22614.60948626</v>
      </c>
      <c r="EY52" s="1805">
        <v>23287.436281580001</v>
      </c>
      <c r="EZ52" s="1805">
        <v>24896.149947670001</v>
      </c>
      <c r="FA52" s="1805">
        <v>25488.471922050001</v>
      </c>
      <c r="FB52" s="1799"/>
      <c r="FC52" s="1799"/>
      <c r="FD52" s="1799"/>
      <c r="FE52" s="1799"/>
      <c r="FF52" s="1799"/>
      <c r="FG52" s="1799"/>
      <c r="FH52" s="1799"/>
      <c r="FI52" s="1799"/>
      <c r="FJ52" s="1799"/>
      <c r="FK52" s="1799"/>
      <c r="FL52" s="1799"/>
      <c r="FM52" s="1799"/>
      <c r="FN52" s="1799"/>
      <c r="FO52" s="1799"/>
      <c r="FP52" s="1799"/>
      <c r="FQ52" s="1799"/>
      <c r="FR52" s="1799"/>
      <c r="FS52" s="1799"/>
      <c r="FT52" s="1799"/>
    </row>
    <row r="53" spans="1:212" s="1792" customFormat="1" ht="15">
      <c r="A53" s="1830"/>
      <c r="B53" s="1828" t="s">
        <v>1819</v>
      </c>
      <c r="C53" s="1803"/>
      <c r="D53" s="1803"/>
      <c r="E53" s="1803"/>
      <c r="F53" s="1803"/>
      <c r="G53" s="1803"/>
      <c r="H53" s="1803"/>
      <c r="I53" s="1803"/>
      <c r="J53" s="1803"/>
      <c r="K53" s="1803"/>
      <c r="L53" s="1804"/>
      <c r="M53" s="1803"/>
      <c r="N53" s="1804"/>
      <c r="O53" s="1803"/>
      <c r="P53" s="1804"/>
      <c r="Q53" s="1803"/>
      <c r="R53" s="1804"/>
      <c r="S53" s="1803"/>
      <c r="T53" s="1804"/>
      <c r="U53" s="1803"/>
      <c r="V53" s="1804"/>
      <c r="W53" s="1803"/>
      <c r="X53" s="1804"/>
      <c r="Y53" s="1803"/>
      <c r="Z53" s="1804"/>
      <c r="AA53" s="1803"/>
      <c r="AB53" s="1804"/>
      <c r="AC53" s="1803"/>
      <c r="AD53" s="1804"/>
      <c r="AE53" s="1803"/>
      <c r="AF53" s="1804"/>
      <c r="AG53" s="1803"/>
      <c r="AH53" s="1804"/>
      <c r="AI53" s="1803"/>
      <c r="AJ53" s="1804"/>
      <c r="AK53" s="1803"/>
      <c r="AL53" s="1804"/>
      <c r="AM53" s="1803"/>
      <c r="AN53" s="1804"/>
      <c r="AO53" s="1803"/>
      <c r="AP53" s="1804"/>
      <c r="AQ53" s="1803"/>
      <c r="AR53" s="1804"/>
      <c r="AS53" s="1803"/>
      <c r="AT53" s="1804"/>
      <c r="AU53" s="1803"/>
      <c r="AV53" s="1804"/>
      <c r="AW53" s="1803"/>
      <c r="AX53" s="1804"/>
      <c r="AY53" s="1803"/>
      <c r="AZ53" s="1804"/>
      <c r="BA53" s="1803"/>
      <c r="BB53" s="1803"/>
      <c r="BC53" s="1803"/>
      <c r="BD53" s="1804"/>
      <c r="BE53" s="1803"/>
      <c r="BF53" s="1804"/>
      <c r="BG53" s="1803"/>
      <c r="BH53" s="1804"/>
      <c r="BI53" s="1803"/>
      <c r="BJ53" s="1804"/>
      <c r="BK53" s="1803"/>
      <c r="BL53" s="1804"/>
      <c r="BM53" s="1803"/>
      <c r="BN53" s="1804"/>
      <c r="BO53" s="1803"/>
      <c r="BP53" s="1803"/>
      <c r="BQ53" s="1804"/>
      <c r="BR53" s="1803"/>
      <c r="BS53" s="1850">
        <v>0</v>
      </c>
      <c r="BT53" s="1850">
        <v>0</v>
      </c>
      <c r="BU53" s="1851">
        <v>0</v>
      </c>
      <c r="BV53" s="1850">
        <v>0</v>
      </c>
      <c r="BW53" s="1852">
        <v>0</v>
      </c>
      <c r="BX53" s="1850">
        <v>1.6057137061662032E-2</v>
      </c>
      <c r="BY53" s="1852">
        <v>1.5014942163441767E-2</v>
      </c>
      <c r="BZ53" s="1850">
        <v>3.6107484126588818E-2</v>
      </c>
      <c r="CA53" s="1852">
        <v>4.4556671559978618E-2</v>
      </c>
      <c r="CB53" s="1850">
        <v>0.11994770075634716</v>
      </c>
      <c r="CC53" s="1852">
        <v>0.13954342935527345</v>
      </c>
      <c r="CD53" s="1850">
        <v>0.1614379756152792</v>
      </c>
      <c r="CE53" s="1850">
        <v>0.24167911820517401</v>
      </c>
      <c r="CF53" s="1853">
        <v>0.2719427666150821</v>
      </c>
      <c r="CG53" s="1853">
        <v>0.24375807376230468</v>
      </c>
      <c r="CH53" s="1853">
        <v>0.29987836630359094</v>
      </c>
      <c r="CI53" s="1853">
        <v>0.43129877112330095</v>
      </c>
      <c r="CJ53" s="1853">
        <v>0.39500000000000002</v>
      </c>
      <c r="CK53" s="1853">
        <v>0.37025727256521734</v>
      </c>
      <c r="CL53" s="1853">
        <v>0.35000055009837716</v>
      </c>
      <c r="CM53" s="1853">
        <v>0.35273961070078913</v>
      </c>
      <c r="CN53" s="1853">
        <v>0.33372362322867388</v>
      </c>
      <c r="CO53" s="1853">
        <v>0.44151798601033365</v>
      </c>
      <c r="CP53" s="1853">
        <v>0.3820562923585849</v>
      </c>
      <c r="CQ53" s="1853">
        <v>0.42818655311540071</v>
      </c>
      <c r="CR53" s="1853">
        <v>0.58514024403201459</v>
      </c>
      <c r="CS53" s="1853">
        <v>0.60339595813776603</v>
      </c>
      <c r="CT53" s="1853">
        <v>0.59292741288976736</v>
      </c>
      <c r="CU53" s="1853">
        <v>0.60344030776168156</v>
      </c>
      <c r="CV53" s="1853">
        <v>0.57862096385538397</v>
      </c>
      <c r="CW53" s="1853">
        <v>0.55753107358125786</v>
      </c>
      <c r="CX53" s="1853">
        <v>0.50915351778528462</v>
      </c>
      <c r="CY53" s="1853">
        <v>0.49526301674247708</v>
      </c>
      <c r="CZ53" s="1853">
        <v>0.48744310922149647</v>
      </c>
      <c r="DA53" s="1853">
        <v>0.49459213554385956</v>
      </c>
      <c r="DB53" s="1853">
        <v>0.45249119330706988</v>
      </c>
      <c r="DC53" s="1853">
        <v>0.45577195978389495</v>
      </c>
      <c r="DD53" s="1853">
        <v>0.44433956091644355</v>
      </c>
      <c r="DE53" s="1853">
        <v>0.43003965274174066</v>
      </c>
      <c r="DF53" s="1853">
        <v>0.40923281243000992</v>
      </c>
      <c r="DG53" s="1853">
        <v>0.41650154662577932</v>
      </c>
      <c r="DH53" s="1853">
        <v>0.4317038470957073</v>
      </c>
      <c r="DI53" s="1853">
        <v>0.41665036058305294</v>
      </c>
      <c r="DJ53" s="1853">
        <v>0.44541820453425979</v>
      </c>
      <c r="DK53" s="1853">
        <v>0.42219032246087906</v>
      </c>
      <c r="DL53" s="1853">
        <v>0.44840461170558399</v>
      </c>
      <c r="DM53" s="1853">
        <v>0.469675635819368</v>
      </c>
      <c r="DN53" s="1853">
        <v>0.45241988882357209</v>
      </c>
      <c r="DO53" s="1853">
        <v>0.57736476073033938</v>
      </c>
      <c r="DP53" s="1853">
        <v>0.58938372999630828</v>
      </c>
      <c r="DQ53" s="1853">
        <v>0.57248990031366553</v>
      </c>
      <c r="DR53" s="1853">
        <v>0.61754552275915731</v>
      </c>
      <c r="DS53" s="1853">
        <v>0.62522701738973885</v>
      </c>
      <c r="DT53" s="1853">
        <v>0.60280507090278579</v>
      </c>
      <c r="DU53" s="1853">
        <v>0.58619976378725824</v>
      </c>
      <c r="DV53" s="1853">
        <v>0.62099003713771683</v>
      </c>
      <c r="DW53" s="1853">
        <v>0.6635043024191225</v>
      </c>
      <c r="DX53" s="1853">
        <v>0.66676123532748321</v>
      </c>
      <c r="DY53" s="1853">
        <v>0.65010216249042641</v>
      </c>
      <c r="DZ53" s="1853">
        <v>0.63752322828204311</v>
      </c>
      <c r="EA53" s="1853">
        <v>0.78009067555471079</v>
      </c>
      <c r="EB53" s="1853">
        <v>0.8752751421053061</v>
      </c>
      <c r="EC53" s="1853">
        <v>0.82468926796169251</v>
      </c>
      <c r="ED53" s="1853">
        <v>0.80282740407788034</v>
      </c>
      <c r="EE53" s="1853">
        <v>0.82945608804864868</v>
      </c>
      <c r="EF53" s="1853">
        <v>0.79235313046124123</v>
      </c>
      <c r="EG53" s="1853">
        <v>0.77090368202369908</v>
      </c>
      <c r="EH53" s="1853">
        <v>0.75526580823263878</v>
      </c>
      <c r="EI53" s="1853">
        <v>0.8305471761566624</v>
      </c>
      <c r="EJ53" s="1853">
        <v>0.86356501112337203</v>
      </c>
      <c r="EK53" s="1853">
        <v>0.86825946768968465</v>
      </c>
      <c r="EL53" s="1853">
        <v>0.82206452628897109</v>
      </c>
      <c r="EM53" s="1853">
        <v>0.80483134453373573</v>
      </c>
      <c r="EN53" s="1853">
        <v>0.78586639883948162</v>
      </c>
      <c r="EO53" s="1853">
        <v>0.76356141483767048</v>
      </c>
      <c r="EP53" s="1853">
        <v>0.74793227044811483</v>
      </c>
      <c r="EQ53" s="1853">
        <v>0.82682574538146425</v>
      </c>
      <c r="ER53" s="1853">
        <v>0.86574919070698197</v>
      </c>
      <c r="ES53" s="1853">
        <v>0.83973641422068601</v>
      </c>
      <c r="ET53" s="1853">
        <v>0.8335105768680996</v>
      </c>
      <c r="EU53" s="1853">
        <v>0.82219685137626952</v>
      </c>
      <c r="EV53" s="1853">
        <v>0.81583267206323129</v>
      </c>
      <c r="EW53" s="1853">
        <v>0.82366742197466281</v>
      </c>
      <c r="EX53" s="1853">
        <v>0.82258253576364615</v>
      </c>
      <c r="EY53" s="1853">
        <v>0.81447417310473524</v>
      </c>
      <c r="EZ53" s="1853">
        <v>0.8243256407129318</v>
      </c>
      <c r="FA53" s="1853">
        <v>0.82460983818393041</v>
      </c>
      <c r="FB53" s="1799"/>
      <c r="FC53" s="1799"/>
      <c r="FD53" s="1799"/>
      <c r="FE53" s="1799"/>
      <c r="FF53" s="1799"/>
      <c r="FG53" s="1799"/>
      <c r="FH53" s="1799"/>
      <c r="FI53" s="1799"/>
      <c r="FJ53" s="1799"/>
      <c r="FK53" s="1799"/>
      <c r="FL53" s="1799"/>
      <c r="FM53" s="1799"/>
      <c r="FN53" s="1799"/>
      <c r="FO53" s="1799"/>
      <c r="FP53" s="1799"/>
      <c r="FQ53" s="1799"/>
      <c r="FR53" s="1799"/>
      <c r="FS53" s="1799"/>
      <c r="FT53" s="1799"/>
    </row>
    <row r="54" spans="1:212" s="1792" customFormat="1" ht="15">
      <c r="A54" s="1830"/>
      <c r="B54" s="1828" t="s">
        <v>1820</v>
      </c>
      <c r="C54" s="1803"/>
      <c r="D54" s="1803"/>
      <c r="E54" s="1803"/>
      <c r="F54" s="1803"/>
      <c r="G54" s="1803"/>
      <c r="H54" s="1803"/>
      <c r="I54" s="1803"/>
      <c r="J54" s="1803"/>
      <c r="K54" s="1803"/>
      <c r="L54" s="1804"/>
      <c r="M54" s="1803"/>
      <c r="N54" s="1804"/>
      <c r="O54" s="1803"/>
      <c r="P54" s="1804"/>
      <c r="Q54" s="1803"/>
      <c r="R54" s="1804"/>
      <c r="S54" s="1803"/>
      <c r="T54" s="1804"/>
      <c r="U54" s="1803"/>
      <c r="V54" s="1804"/>
      <c r="W54" s="1803"/>
      <c r="X54" s="1804"/>
      <c r="Y54" s="1803"/>
      <c r="Z54" s="1804"/>
      <c r="AA54" s="1803"/>
      <c r="AB54" s="1804"/>
      <c r="AC54" s="1803"/>
      <c r="AD54" s="1804"/>
      <c r="AE54" s="1803"/>
      <c r="AF54" s="1804"/>
      <c r="AG54" s="1803"/>
      <c r="AH54" s="1804"/>
      <c r="AI54" s="1803"/>
      <c r="AJ54" s="1804"/>
      <c r="AK54" s="1803"/>
      <c r="AL54" s="1804"/>
      <c r="AM54" s="1803"/>
      <c r="AN54" s="1804"/>
      <c r="AO54" s="1803"/>
      <c r="AP54" s="1804"/>
      <c r="AQ54" s="1803"/>
      <c r="AR54" s="1804"/>
      <c r="AS54" s="1803"/>
      <c r="AT54" s="1804"/>
      <c r="AU54" s="1803"/>
      <c r="AV54" s="1804"/>
      <c r="AW54" s="1803"/>
      <c r="AX54" s="1804"/>
      <c r="AY54" s="1803"/>
      <c r="AZ54" s="1804"/>
      <c r="BA54" s="1803"/>
      <c r="BB54" s="1803"/>
      <c r="BC54" s="1803"/>
      <c r="BD54" s="1804"/>
      <c r="BE54" s="1803"/>
      <c r="BF54" s="1804"/>
      <c r="BG54" s="1803"/>
      <c r="BH54" s="1804"/>
      <c r="BI54" s="1803"/>
      <c r="BJ54" s="1804"/>
      <c r="BK54" s="1803"/>
      <c r="BL54" s="1804"/>
      <c r="BM54" s="1803"/>
      <c r="BN54" s="1804"/>
      <c r="BO54" s="1803"/>
      <c r="BP54" s="1803"/>
      <c r="BQ54" s="1804"/>
      <c r="BR54" s="1803"/>
      <c r="BS54" s="1803">
        <v>1</v>
      </c>
      <c r="BT54" s="1803">
        <v>1</v>
      </c>
      <c r="BU54" s="1804">
        <v>1</v>
      </c>
      <c r="BV54" s="1803">
        <v>1</v>
      </c>
      <c r="BW54" s="1847">
        <v>1</v>
      </c>
      <c r="BX54" s="1803">
        <v>1</v>
      </c>
      <c r="BY54" s="1847">
        <v>1</v>
      </c>
      <c r="BZ54" s="1803">
        <v>1</v>
      </c>
      <c r="CA54" s="1847">
        <v>1</v>
      </c>
      <c r="CB54" s="1803">
        <v>2.5005000000000002</v>
      </c>
      <c r="CC54" s="1847">
        <v>3.012</v>
      </c>
      <c r="CD54" s="1803">
        <v>3.2614000000000001</v>
      </c>
      <c r="CE54" s="1803">
        <v>5.2634999999999996</v>
      </c>
      <c r="CF54" s="1805">
        <v>6.62</v>
      </c>
      <c r="CG54" s="1805">
        <v>9.1856000000000009</v>
      </c>
      <c r="CH54" s="1805">
        <v>10.713900000000001</v>
      </c>
      <c r="CI54" s="1805">
        <v>15.197900000000001</v>
      </c>
      <c r="CJ54" s="1805">
        <v>16.12</v>
      </c>
      <c r="CK54" s="1805">
        <v>16.2575</v>
      </c>
      <c r="CL54" s="1805">
        <v>16.773399999999999</v>
      </c>
      <c r="CM54" s="1805">
        <v>17.353100000000001</v>
      </c>
      <c r="CN54" s="1805">
        <v>17.95</v>
      </c>
      <c r="CO54" s="1805">
        <v>25</v>
      </c>
      <c r="CP54" s="1805">
        <v>25</v>
      </c>
      <c r="CQ54" s="1805">
        <v>25</v>
      </c>
      <c r="CR54" s="1805">
        <v>57.358199999999997</v>
      </c>
      <c r="CS54" s="1805">
        <v>76.759600000000006</v>
      </c>
      <c r="CT54" s="1805">
        <v>83.3994</v>
      </c>
      <c r="CU54" s="1805">
        <v>81.443899999999999</v>
      </c>
      <c r="CV54" s="1805">
        <v>81.353099999999998</v>
      </c>
      <c r="CW54" s="1805">
        <v>81.815100000000001</v>
      </c>
      <c r="CX54" s="1805">
        <v>81.789900000000003</v>
      </c>
      <c r="CY54" s="1805">
        <v>82.675600000000003</v>
      </c>
      <c r="CZ54" s="1805">
        <v>83.886799999999994</v>
      </c>
      <c r="DA54" s="1805">
        <v>84.400100000072115</v>
      </c>
      <c r="DB54" s="1805">
        <v>84.503200000000007</v>
      </c>
      <c r="DC54" s="1805">
        <v>84.725899999999996</v>
      </c>
      <c r="DD54" s="1805">
        <v>85.423400000000001</v>
      </c>
      <c r="DE54" s="1805">
        <v>85.640199999999993</v>
      </c>
      <c r="DF54" s="1805">
        <v>86.055099999999996</v>
      </c>
      <c r="DG54" s="1805">
        <v>87.67</v>
      </c>
      <c r="DH54" s="1805">
        <v>97.136099999999999</v>
      </c>
      <c r="DI54" s="1805">
        <v>105.66840000000001</v>
      </c>
      <c r="DJ54" s="1805">
        <v>108.666</v>
      </c>
      <c r="DK54" s="1805">
        <v>115.42</v>
      </c>
      <c r="DL54" s="1805">
        <v>124.0189</v>
      </c>
      <c r="DM54" s="1805">
        <v>142.4237</v>
      </c>
      <c r="DN54" s="1805">
        <v>159.34819999991942</v>
      </c>
      <c r="DO54" s="1805">
        <v>301.49939999999998</v>
      </c>
      <c r="DP54" s="1805">
        <v>370.96460000000002</v>
      </c>
      <c r="DQ54" s="1805">
        <v>443.88229999999999</v>
      </c>
      <c r="DR54" s="1805">
        <v>546.82539999999995</v>
      </c>
      <c r="DS54" s="1805">
        <v>621.89220000000944</v>
      </c>
      <c r="DT54" s="1805">
        <v>632.77030000000002</v>
      </c>
      <c r="DU54" s="1805">
        <v>654.92840000000001</v>
      </c>
      <c r="DV54" s="1805">
        <v>684.33389999999997</v>
      </c>
      <c r="DW54" s="1805">
        <v>796.52149999999995</v>
      </c>
      <c r="DX54" s="1805">
        <v>889.13250000000005</v>
      </c>
      <c r="DY54" s="1805">
        <v>929.86180000000002</v>
      </c>
      <c r="DZ54" s="1805">
        <v>1047.4449</v>
      </c>
      <c r="EA54" s="1805">
        <v>2577.0563999999999</v>
      </c>
      <c r="EB54" s="1805">
        <v>5739.7960999999996</v>
      </c>
      <c r="EC54" s="1805">
        <v>4516.8024999999998</v>
      </c>
      <c r="ED54" s="1805">
        <v>4608.1066000000001</v>
      </c>
      <c r="EE54" s="1805">
        <v>5466.7466000000004</v>
      </c>
      <c r="EF54" s="1805">
        <v>5698.9606000000003</v>
      </c>
      <c r="EG54" s="1805">
        <v>5791.0824000000002</v>
      </c>
      <c r="EH54" s="1805">
        <v>6104.7226000000001</v>
      </c>
      <c r="EI54" s="1805">
        <v>10152.3933</v>
      </c>
      <c r="EJ54" s="1805">
        <v>14912.829</v>
      </c>
      <c r="EK54" s="1805">
        <v>22055.4738</v>
      </c>
      <c r="EL54" s="1805">
        <v>13.430099999999999</v>
      </c>
      <c r="EM54" s="1805">
        <v>13.3177</v>
      </c>
      <c r="EN54" s="1805">
        <v>13.703099999999999</v>
      </c>
      <c r="EO54" s="1805">
        <v>13.7859</v>
      </c>
      <c r="EP54" s="1805">
        <v>13.8546</v>
      </c>
      <c r="EQ54" s="1805">
        <v>24.883099999999999</v>
      </c>
      <c r="ER54" s="1805">
        <v>28.680199999999999</v>
      </c>
      <c r="ES54" s="1805">
        <v>25.4513</v>
      </c>
      <c r="ET54" s="1805">
        <v>25.798500000000001</v>
      </c>
      <c r="EU54" s="1805">
        <v>26.365600000000001</v>
      </c>
      <c r="EV54" s="1805">
        <v>26.561499999999999</v>
      </c>
      <c r="EW54" s="1805">
        <v>26.7654</v>
      </c>
      <c r="EX54" s="1805">
        <v>26.815799999999999</v>
      </c>
      <c r="EY54" s="1805">
        <v>26.9102</v>
      </c>
      <c r="EZ54" s="1805">
        <v>26.945699999999999</v>
      </c>
      <c r="FA54" s="1805">
        <v>26.786300000000001</v>
      </c>
      <c r="FB54" s="1799"/>
      <c r="FC54" s="1799"/>
      <c r="FD54" s="1799"/>
      <c r="FE54" s="1799"/>
      <c r="FF54" s="1799"/>
      <c r="FG54" s="1799"/>
      <c r="FH54" s="1799"/>
      <c r="FI54" s="1799"/>
      <c r="FJ54" s="1799"/>
      <c r="FK54" s="1799"/>
      <c r="FL54" s="1799"/>
      <c r="FM54" s="1799"/>
      <c r="FN54" s="1799"/>
      <c r="FO54" s="1799"/>
      <c r="FP54" s="1799"/>
      <c r="FQ54" s="1799"/>
      <c r="FR54" s="1799"/>
      <c r="FS54" s="1799"/>
      <c r="FT54" s="1799"/>
    </row>
    <row r="55" spans="1:212" s="1792" customFormat="1" ht="16.2" thickBot="1">
      <c r="A55" s="1830"/>
      <c r="B55" s="1854"/>
      <c r="C55" s="1855"/>
      <c r="D55" s="1855"/>
      <c r="E55" s="1855"/>
      <c r="F55" s="1855"/>
      <c r="G55" s="1855"/>
      <c r="H55" s="1855"/>
      <c r="I55" s="1855"/>
      <c r="J55" s="1855"/>
      <c r="K55" s="1855"/>
      <c r="L55" s="1856"/>
      <c r="M55" s="1855"/>
      <c r="N55" s="1856"/>
      <c r="O55" s="1855"/>
      <c r="P55" s="1856"/>
      <c r="Q55" s="1855"/>
      <c r="R55" s="1856"/>
      <c r="S55" s="1855"/>
      <c r="T55" s="1856"/>
      <c r="U55" s="1855"/>
      <c r="V55" s="1856"/>
      <c r="W55" s="1855"/>
      <c r="X55" s="1856"/>
      <c r="Y55" s="1855"/>
      <c r="Z55" s="1856"/>
      <c r="AA55" s="1855"/>
      <c r="AB55" s="1856"/>
      <c r="AC55" s="1855"/>
      <c r="AD55" s="1856"/>
      <c r="AE55" s="1855"/>
      <c r="AF55" s="1856"/>
      <c r="AG55" s="1855"/>
      <c r="AH55" s="1856"/>
      <c r="AI55" s="1855"/>
      <c r="AJ55" s="1856"/>
      <c r="AK55" s="1855"/>
      <c r="AL55" s="1856"/>
      <c r="AM55" s="1855"/>
      <c r="AN55" s="1856"/>
      <c r="AO55" s="1855"/>
      <c r="AP55" s="1856"/>
      <c r="AQ55" s="1855"/>
      <c r="AR55" s="1856"/>
      <c r="AS55" s="1855"/>
      <c r="AT55" s="1856"/>
      <c r="AU55" s="1855"/>
      <c r="AV55" s="1856"/>
      <c r="AW55" s="1855"/>
      <c r="AX55" s="1856"/>
      <c r="AY55" s="1855"/>
      <c r="AZ55" s="1856"/>
      <c r="BA55" s="1855"/>
      <c r="BB55" s="1855"/>
      <c r="BC55" s="1855"/>
      <c r="BD55" s="1856"/>
      <c r="BE55" s="1855"/>
      <c r="BF55" s="1856"/>
      <c r="BG55" s="1855"/>
      <c r="BH55" s="1856"/>
      <c r="BI55" s="1855"/>
      <c r="BJ55" s="1856"/>
      <c r="BK55" s="1855"/>
      <c r="BL55" s="1856"/>
      <c r="BM55" s="1855"/>
      <c r="BN55" s="1856"/>
      <c r="BO55" s="1855"/>
      <c r="BP55" s="1855"/>
      <c r="BQ55" s="1857"/>
      <c r="BR55" s="1855"/>
      <c r="BS55" s="1855"/>
      <c r="BT55" s="1855"/>
      <c r="BU55" s="1856"/>
      <c r="BV55" s="1855"/>
      <c r="BW55" s="1856"/>
      <c r="BX55" s="1855"/>
      <c r="BY55" s="1856"/>
      <c r="BZ55" s="1855"/>
      <c r="CA55" s="1856"/>
      <c r="CB55" s="1855"/>
      <c r="CC55" s="1856"/>
      <c r="CD55" s="1855"/>
      <c r="CE55" s="1855"/>
      <c r="CF55" s="1858"/>
      <c r="CG55" s="1858"/>
      <c r="CH55" s="1858"/>
      <c r="CI55" s="1859"/>
      <c r="CJ55" s="1859"/>
      <c r="CK55" s="1859"/>
      <c r="CL55" s="1859"/>
      <c r="CM55" s="1859"/>
      <c r="CN55" s="1859"/>
      <c r="CO55" s="1859"/>
      <c r="CP55" s="1859"/>
      <c r="CQ55" s="1859"/>
      <c r="CR55" s="1859"/>
      <c r="CS55" s="1859"/>
      <c r="CT55" s="1859"/>
      <c r="CU55" s="1859"/>
      <c r="CV55" s="1859"/>
      <c r="CW55" s="1859"/>
      <c r="CX55" s="1859"/>
      <c r="CY55" s="1859"/>
      <c r="CZ55" s="1859"/>
      <c r="DA55" s="1859"/>
      <c r="DB55" s="1859"/>
      <c r="DC55" s="1859"/>
      <c r="DD55" s="1859"/>
      <c r="DE55" s="1859"/>
      <c r="DF55" s="1859"/>
      <c r="DG55" s="1859"/>
      <c r="DH55" s="1859"/>
      <c r="DI55" s="1859"/>
      <c r="DJ55" s="1859"/>
      <c r="DK55" s="1859"/>
      <c r="DL55" s="1859"/>
      <c r="DM55" s="1859"/>
      <c r="DN55" s="1859"/>
      <c r="DO55" s="1859"/>
      <c r="DP55" s="1859"/>
      <c r="DQ55" s="1859"/>
      <c r="DR55" s="1859"/>
      <c r="DS55" s="1859"/>
      <c r="DT55" s="1859"/>
      <c r="DU55" s="1859"/>
      <c r="DV55" s="1859"/>
      <c r="DW55" s="1859"/>
      <c r="DX55" s="1859"/>
      <c r="DY55" s="1859"/>
      <c r="DZ55" s="1859"/>
      <c r="EA55" s="1859"/>
      <c r="EB55" s="1859"/>
      <c r="EC55" s="1859"/>
      <c r="ED55" s="1859"/>
      <c r="EE55" s="1859"/>
      <c r="EF55" s="1859"/>
      <c r="EG55" s="1859"/>
      <c r="EH55" s="1859"/>
      <c r="EI55" s="1859"/>
      <c r="EJ55" s="1859"/>
      <c r="EK55" s="1859"/>
      <c r="EL55" s="1859"/>
      <c r="EM55" s="1859"/>
      <c r="EN55" s="1859"/>
      <c r="EO55" s="1859"/>
      <c r="EP55" s="1859"/>
      <c r="EQ55" s="1859"/>
      <c r="ER55" s="1859"/>
      <c r="ES55" s="1859"/>
      <c r="ET55" s="1859"/>
      <c r="EU55" s="1859"/>
      <c r="EV55" s="1859"/>
      <c r="EW55" s="1859"/>
      <c r="EX55" s="1859"/>
      <c r="EY55" s="1859"/>
      <c r="EZ55" s="1859"/>
      <c r="FA55" s="1859"/>
    </row>
    <row r="56" spans="1:212">
      <c r="B56" s="1411" t="s">
        <v>1827</v>
      </c>
      <c r="C56" s="1860"/>
      <c r="D56" s="1860"/>
      <c r="E56" s="1860"/>
      <c r="F56" s="1860"/>
      <c r="G56" s="1860"/>
      <c r="H56" s="1860"/>
      <c r="I56" s="1860"/>
      <c r="J56" s="1860"/>
      <c r="K56" s="1860"/>
      <c r="L56" s="1860"/>
      <c r="M56" s="1860"/>
      <c r="N56" s="1860"/>
      <c r="O56" s="1860"/>
      <c r="P56" s="1860"/>
      <c r="Q56" s="1860"/>
      <c r="R56" s="1860"/>
      <c r="S56" s="1860"/>
      <c r="T56" s="1860"/>
      <c r="U56" s="1860"/>
      <c r="V56" s="1860"/>
      <c r="W56" s="1860"/>
      <c r="X56" s="1860"/>
      <c r="Y56" s="1861"/>
      <c r="Z56" s="1861"/>
      <c r="AA56" s="1861"/>
      <c r="AB56" s="1861"/>
      <c r="AC56" s="1861"/>
      <c r="AD56" s="1861"/>
      <c r="AE56" s="1764"/>
      <c r="AF56" s="1764"/>
      <c r="AG56" s="1764"/>
      <c r="AH56" s="1861"/>
      <c r="AI56" s="1861"/>
      <c r="AJ56" s="1861"/>
      <c r="AK56" s="1861"/>
      <c r="AL56" s="1861"/>
      <c r="AM56" s="1861"/>
      <c r="AN56" s="1861"/>
      <c r="AO56" s="1861"/>
      <c r="AP56" s="1861"/>
      <c r="AQ56" s="1861"/>
      <c r="AR56" s="1861"/>
      <c r="AS56" s="1861"/>
      <c r="AT56" s="1861"/>
      <c r="AU56" s="1861"/>
      <c r="AV56" s="1861"/>
      <c r="AW56" s="1861"/>
      <c r="AX56" s="1861"/>
      <c r="AY56" s="1861"/>
      <c r="AZ56" s="1861"/>
      <c r="BA56" s="1861"/>
      <c r="BB56" s="1861"/>
      <c r="BC56" s="1861"/>
      <c r="BD56" s="1861"/>
      <c r="BE56" s="1861"/>
      <c r="BF56" s="1861"/>
      <c r="BG56" s="1861"/>
      <c r="BH56" s="1861"/>
      <c r="BI56" s="1861"/>
      <c r="BJ56" s="1861"/>
      <c r="BK56" s="1861"/>
      <c r="BL56" s="1861"/>
      <c r="BM56" s="1861"/>
      <c r="BN56" s="1861"/>
      <c r="BO56" s="1861"/>
      <c r="BP56" s="1862"/>
      <c r="BQ56" s="1862"/>
      <c r="BR56" s="1861"/>
      <c r="BS56" s="1861"/>
      <c r="BT56" s="1861"/>
      <c r="BU56" s="1861"/>
      <c r="BV56" s="1861"/>
      <c r="BW56" s="1861"/>
      <c r="BX56" s="1861"/>
      <c r="BY56" s="1861"/>
      <c r="BZ56" s="1861"/>
      <c r="CA56" s="1861"/>
      <c r="CB56" s="1861"/>
      <c r="CC56" s="1861"/>
      <c r="CD56" s="1861"/>
      <c r="CE56" s="1861"/>
      <c r="CF56" s="1861"/>
      <c r="CG56" s="1861"/>
      <c r="CH56" s="1861"/>
      <c r="CI56" s="1861"/>
      <c r="CJ56" s="1476"/>
      <c r="CK56" s="1476"/>
      <c r="CL56" s="1476"/>
      <c r="CM56" s="1261"/>
      <c r="CN56" s="1261"/>
      <c r="CO56" s="1261"/>
      <c r="CP56" s="1261"/>
      <c r="CQ56" s="1261"/>
      <c r="CR56" s="1261"/>
      <c r="CS56" s="1261"/>
      <c r="CT56" s="1261"/>
      <c r="CU56" s="1261"/>
      <c r="CV56" s="1261"/>
      <c r="CW56" s="1261"/>
      <c r="CX56" s="1261"/>
      <c r="CY56" s="1261"/>
      <c r="CZ56" s="1261"/>
      <c r="DA56" s="1261"/>
      <c r="DB56" s="1261"/>
      <c r="DC56" s="1261"/>
      <c r="DD56" s="1261"/>
      <c r="DE56" s="1261"/>
      <c r="DF56" s="1261"/>
      <c r="DG56" s="1261"/>
      <c r="DH56" s="1261"/>
      <c r="DI56" s="1261"/>
      <c r="DJ56" s="1261"/>
      <c r="DK56" s="1261"/>
      <c r="DL56" s="1261"/>
      <c r="DM56" s="1261"/>
      <c r="DN56" s="1261"/>
      <c r="DO56" s="1261"/>
      <c r="DP56" s="1261"/>
      <c r="DQ56" s="1261"/>
      <c r="DR56" s="1261"/>
      <c r="DS56" s="1261"/>
      <c r="DT56" s="1261"/>
      <c r="DU56" s="1261"/>
      <c r="DV56" s="1261"/>
      <c r="DW56" s="1261"/>
      <c r="DX56" s="1261"/>
      <c r="DY56" s="1261"/>
      <c r="DZ56" s="1261"/>
      <c r="EA56" s="1261"/>
      <c r="EB56" s="1261"/>
      <c r="EC56" s="1261"/>
      <c r="ED56" s="1261"/>
      <c r="EE56" s="1261"/>
      <c r="EF56" s="1261"/>
      <c r="EG56" s="1261"/>
      <c r="EH56" s="1261"/>
      <c r="EI56" s="1261"/>
      <c r="EJ56" s="1261"/>
      <c r="EK56" s="1261"/>
      <c r="EL56" s="1261"/>
      <c r="EM56" s="1261"/>
      <c r="EN56" s="1261"/>
      <c r="EO56" s="1261"/>
      <c r="EP56" s="1261"/>
      <c r="EQ56" s="1261"/>
      <c r="ER56" s="1261"/>
      <c r="ES56" s="1261"/>
      <c r="ET56" s="1261"/>
      <c r="EU56" s="1261"/>
      <c r="EV56" s="1261"/>
      <c r="EW56" s="1261"/>
      <c r="EX56" s="1261"/>
      <c r="EY56" s="1261"/>
      <c r="EZ56" s="1261"/>
      <c r="FA56" s="1261"/>
      <c r="FB56" s="1261"/>
      <c r="FC56" s="1261"/>
      <c r="FD56" s="1261"/>
      <c r="FE56" s="1261"/>
      <c r="FF56" s="1261"/>
      <c r="FG56" s="1261"/>
      <c r="FH56" s="1261"/>
      <c r="FI56" s="1261"/>
      <c r="FJ56" s="1261"/>
      <c r="FK56" s="1261"/>
      <c r="FL56" s="1261"/>
      <c r="FM56" s="1261"/>
      <c r="FN56" s="1261"/>
      <c r="FO56" s="1261"/>
      <c r="FP56" s="1261"/>
      <c r="FQ56" s="1261"/>
      <c r="FR56" s="1261"/>
      <c r="FS56" s="1261"/>
      <c r="FT56" s="1261"/>
      <c r="FU56" s="1261"/>
      <c r="FV56" s="1261"/>
      <c r="FW56" s="1261"/>
      <c r="FX56" s="1261"/>
      <c r="FY56" s="1261"/>
      <c r="FZ56" s="1261"/>
      <c r="GA56" s="1261"/>
      <c r="GB56" s="1261"/>
      <c r="GC56" s="1261"/>
      <c r="GD56" s="1261"/>
      <c r="GE56" s="1261"/>
      <c r="GF56" s="1261"/>
      <c r="GG56" s="1261"/>
      <c r="GH56" s="1261"/>
      <c r="GI56" s="1261"/>
      <c r="GJ56" s="1261"/>
      <c r="GK56" s="1261"/>
      <c r="GL56" s="1261"/>
      <c r="GM56" s="1261"/>
      <c r="GN56" s="1261"/>
      <c r="GO56" s="1261"/>
      <c r="GP56" s="1261"/>
      <c r="GQ56" s="1261"/>
      <c r="GR56" s="1261"/>
      <c r="GS56" s="1261"/>
      <c r="GT56" s="1261"/>
      <c r="GU56" s="1261"/>
      <c r="GV56" s="1261"/>
      <c r="GW56" s="1261"/>
      <c r="GX56" s="1261"/>
      <c r="GY56" s="1261"/>
      <c r="GZ56" s="1261"/>
      <c r="HA56" s="1261"/>
      <c r="HB56" s="1261"/>
      <c r="HC56" s="1261"/>
      <c r="HD56" s="1261"/>
    </row>
    <row r="57" spans="1:212" s="1763" customFormat="1">
      <c r="A57" s="1766"/>
      <c r="B57" s="1767"/>
      <c r="C57" s="1863"/>
      <c r="D57" s="1863"/>
      <c r="E57" s="1863"/>
      <c r="F57" s="1864"/>
      <c r="G57" s="1864"/>
      <c r="H57" s="1863"/>
      <c r="I57" s="1864"/>
      <c r="J57" s="1863"/>
      <c r="K57" s="1864"/>
      <c r="L57" s="1863"/>
      <c r="M57" s="1863"/>
      <c r="N57" s="1863"/>
      <c r="O57" s="1863"/>
      <c r="P57" s="1863"/>
      <c r="Q57" s="1863"/>
      <c r="R57" s="1863"/>
      <c r="S57" s="1863"/>
      <c r="T57" s="1863"/>
      <c r="U57" s="1863"/>
      <c r="V57" s="1863"/>
      <c r="W57" s="1863"/>
      <c r="X57" s="1863"/>
      <c r="Y57" s="1865"/>
      <c r="Z57" s="1768"/>
      <c r="AA57" s="1768"/>
      <c r="AB57" s="1768"/>
      <c r="AC57" s="1768"/>
      <c r="AD57" s="1768"/>
      <c r="AE57" s="1768"/>
      <c r="AF57" s="1768"/>
      <c r="AG57" s="1768"/>
      <c r="AH57" s="1768"/>
      <c r="AI57" s="1768"/>
      <c r="AJ57" s="1768"/>
      <c r="AK57" s="1865"/>
      <c r="AL57" s="1865"/>
      <c r="AM57" s="1865"/>
      <c r="AN57" s="1865"/>
      <c r="AO57" s="1865"/>
      <c r="AP57" s="1865"/>
      <c r="AQ57" s="1865"/>
      <c r="AR57" s="1865"/>
      <c r="AS57" s="1865"/>
      <c r="AT57" s="1865"/>
      <c r="AU57" s="1865"/>
      <c r="AV57" s="1865"/>
      <c r="AW57" s="1865"/>
      <c r="AX57" s="1865"/>
      <c r="AY57" s="1865"/>
      <c r="AZ57" s="1865"/>
      <c r="BA57" s="1865"/>
      <c r="BB57" s="1865"/>
      <c r="BC57" s="1865"/>
      <c r="BD57" s="1865"/>
      <c r="BE57" s="1865"/>
      <c r="BF57" s="1865"/>
      <c r="BG57" s="1865"/>
      <c r="BH57" s="1865"/>
      <c r="BI57" s="1865"/>
      <c r="BJ57" s="1865"/>
      <c r="BK57" s="1865"/>
      <c r="BL57" s="1865"/>
      <c r="BM57" s="1865"/>
      <c r="BN57" s="1865"/>
      <c r="BO57" s="1865"/>
      <c r="BP57" s="1261"/>
      <c r="BQ57" s="1261"/>
      <c r="BR57" s="1861"/>
      <c r="BS57" s="1861"/>
      <c r="BT57" s="1861"/>
      <c r="BU57" s="1861"/>
      <c r="BV57" s="1861"/>
      <c r="BW57" s="1861"/>
      <c r="BX57" s="1861"/>
      <c r="BY57" s="1861"/>
      <c r="BZ57" s="1861"/>
      <c r="CA57" s="1861"/>
      <c r="CB57" s="1861"/>
      <c r="CC57" s="1861"/>
      <c r="CD57" s="1861"/>
      <c r="CE57" s="1861"/>
      <c r="CF57" s="1861"/>
      <c r="CG57" s="1861"/>
      <c r="CH57" s="1861"/>
      <c r="CI57" s="1861"/>
      <c r="CJ57" s="1866"/>
      <c r="CK57" s="1866"/>
      <c r="CL57" s="1866"/>
      <c r="CM57" s="1261"/>
      <c r="CN57" s="1261"/>
      <c r="CO57" s="1261"/>
      <c r="CP57" s="1261"/>
      <c r="CQ57" s="1261"/>
      <c r="CR57" s="1261"/>
      <c r="CS57" s="1261"/>
      <c r="CT57" s="1261"/>
      <c r="CU57" s="1261"/>
      <c r="CV57" s="1261"/>
      <c r="CW57" s="1261"/>
      <c r="CX57" s="1261"/>
      <c r="CY57" s="1261"/>
      <c r="CZ57" s="1261"/>
      <c r="DA57" s="1261"/>
      <c r="DB57" s="1261"/>
      <c r="DC57" s="1261"/>
      <c r="DD57" s="1261"/>
      <c r="DE57" s="1261"/>
      <c r="DF57" s="1261"/>
      <c r="DG57" s="1261"/>
      <c r="DH57" s="1261"/>
      <c r="DI57" s="1261"/>
      <c r="DJ57" s="1261"/>
      <c r="DK57" s="1261"/>
      <c r="DL57" s="1261"/>
      <c r="DM57" s="1261"/>
      <c r="DN57" s="1261"/>
      <c r="DO57" s="1261"/>
      <c r="DP57" s="1261"/>
      <c r="DQ57" s="1261"/>
      <c r="DR57" s="1261"/>
      <c r="DS57" s="1261"/>
      <c r="DT57" s="1261"/>
      <c r="DU57" s="1261"/>
      <c r="DV57" s="1261"/>
      <c r="DW57" s="1261"/>
      <c r="DX57" s="1261"/>
      <c r="DY57" s="1261"/>
      <c r="DZ57" s="1261"/>
      <c r="EA57" s="1261"/>
      <c r="EB57" s="1261"/>
      <c r="EC57" s="1261"/>
      <c r="ED57" s="1261"/>
      <c r="EE57" s="1261"/>
      <c r="EF57" s="1261"/>
      <c r="EG57" s="1261"/>
      <c r="EH57" s="1261"/>
      <c r="EI57" s="1261"/>
      <c r="EJ57" s="1261"/>
      <c r="EK57" s="1261"/>
      <c r="EL57" s="1261"/>
      <c r="EM57" s="1261"/>
      <c r="EN57" s="1261"/>
      <c r="EO57" s="1261"/>
      <c r="EP57" s="1261"/>
      <c r="EQ57" s="1261"/>
      <c r="ER57" s="1261"/>
      <c r="ES57" s="1261"/>
      <c r="ET57" s="1261"/>
      <c r="EU57" s="1261"/>
      <c r="EV57" s="1261"/>
      <c r="EW57" s="1261"/>
      <c r="EX57" s="1261"/>
      <c r="EY57" s="1261"/>
      <c r="EZ57" s="1261"/>
      <c r="FA57" s="1261"/>
      <c r="FB57" s="1261"/>
      <c r="FC57" s="1261"/>
      <c r="FD57" s="1261"/>
      <c r="FE57" s="1261"/>
      <c r="FF57" s="1261"/>
      <c r="FG57" s="1261"/>
      <c r="FH57" s="1261"/>
      <c r="FI57" s="1261"/>
      <c r="FJ57" s="1261"/>
      <c r="FK57" s="1261"/>
      <c r="FL57" s="1261"/>
      <c r="FM57" s="1261"/>
      <c r="FN57" s="1261"/>
      <c r="FO57" s="1261"/>
      <c r="FP57" s="1261"/>
      <c r="FQ57" s="1261"/>
      <c r="FR57" s="1261"/>
      <c r="FS57" s="1261"/>
      <c r="FT57" s="1261"/>
      <c r="FU57" s="1261"/>
      <c r="FV57" s="1261"/>
      <c r="FW57" s="1261"/>
      <c r="FX57" s="1261"/>
      <c r="FY57" s="1261"/>
      <c r="FZ57" s="1261"/>
      <c r="GA57" s="1261"/>
      <c r="GB57" s="1261"/>
      <c r="GC57" s="1261"/>
      <c r="GD57" s="1261"/>
      <c r="GE57" s="1261"/>
      <c r="GF57" s="1261"/>
      <c r="GG57" s="1261"/>
      <c r="GH57" s="1261"/>
      <c r="GI57" s="1261"/>
      <c r="GJ57" s="1261"/>
      <c r="GK57" s="1261"/>
      <c r="GL57" s="1261"/>
      <c r="GM57" s="1261"/>
      <c r="GN57" s="1261"/>
      <c r="GO57" s="1261"/>
      <c r="GP57" s="1261"/>
      <c r="GQ57" s="1261"/>
      <c r="GR57" s="1261"/>
      <c r="GS57" s="1261"/>
      <c r="GT57" s="1261"/>
      <c r="GU57" s="1261"/>
      <c r="GV57" s="1261"/>
      <c r="GW57" s="1261"/>
      <c r="GX57" s="1261"/>
      <c r="GY57" s="1261"/>
      <c r="GZ57" s="1261"/>
      <c r="HA57" s="1261"/>
      <c r="HB57" s="1261"/>
      <c r="HC57" s="1261"/>
      <c r="HD57" s="1261"/>
    </row>
    <row r="58" spans="1:212" s="1775" customFormat="1">
      <c r="A58" s="1867"/>
      <c r="B58" s="1868" t="s">
        <v>1824</v>
      </c>
      <c r="C58" s="1869"/>
      <c r="D58" s="1869"/>
      <c r="E58" s="1869"/>
      <c r="F58" s="1869"/>
      <c r="G58" s="1869"/>
      <c r="H58" s="1869"/>
      <c r="I58" s="1869"/>
      <c r="J58" s="1869"/>
      <c r="K58" s="1869"/>
      <c r="L58" s="1869"/>
      <c r="M58" s="1869"/>
      <c r="N58" s="1869"/>
      <c r="O58" s="1869"/>
      <c r="P58" s="1869"/>
      <c r="Q58" s="1869"/>
      <c r="R58" s="1869"/>
      <c r="S58" s="1869"/>
      <c r="T58" s="1869"/>
      <c r="U58" s="1869"/>
      <c r="V58" s="1869"/>
      <c r="W58" s="1869"/>
      <c r="X58" s="1869"/>
      <c r="Y58" s="1870"/>
      <c r="Z58" s="1870"/>
      <c r="AA58" s="1870"/>
      <c r="AB58" s="1870"/>
      <c r="AC58" s="1870"/>
      <c r="AD58" s="1870"/>
      <c r="AE58" s="1870"/>
      <c r="AF58" s="1870"/>
      <c r="AG58" s="1870"/>
      <c r="AH58" s="1870"/>
      <c r="AI58" s="1870"/>
      <c r="AJ58" s="1870"/>
      <c r="AK58" s="1870"/>
      <c r="AL58" s="1870"/>
      <c r="AM58" s="1870"/>
      <c r="AN58" s="1870"/>
      <c r="AO58" s="1870"/>
      <c r="AP58" s="1870"/>
      <c r="AQ58" s="1870"/>
      <c r="AR58" s="1870"/>
      <c r="AS58" s="1870"/>
      <c r="AT58" s="1870"/>
      <c r="AU58" s="1870"/>
      <c r="AV58" s="1870"/>
      <c r="AW58" s="1870"/>
      <c r="AX58" s="1870"/>
      <c r="AY58" s="1870"/>
      <c r="AZ58" s="1870"/>
      <c r="BA58" s="1870"/>
      <c r="BB58" s="1870"/>
      <c r="BC58" s="1870"/>
      <c r="BD58" s="1870"/>
      <c r="BE58" s="1870"/>
      <c r="BF58" s="1870"/>
      <c r="BG58" s="1870"/>
      <c r="BH58" s="1870"/>
      <c r="BI58" s="1870"/>
      <c r="BJ58" s="1870"/>
      <c r="BK58" s="1870"/>
      <c r="BL58" s="1870"/>
      <c r="BM58" s="1870"/>
      <c r="BN58" s="1870"/>
      <c r="BO58" s="1870"/>
      <c r="BP58" s="1870"/>
      <c r="BQ58" s="1870"/>
      <c r="BR58" s="1871"/>
      <c r="BS58" s="1871"/>
      <c r="BT58" s="1871"/>
      <c r="BU58" s="1871"/>
      <c r="BV58" s="1871"/>
      <c r="BW58" s="1871"/>
      <c r="BX58" s="1871"/>
      <c r="BY58" s="1871"/>
      <c r="BZ58" s="1871"/>
      <c r="CA58" s="1871"/>
      <c r="CB58" s="1871"/>
      <c r="CC58" s="1871"/>
      <c r="CD58" s="1871"/>
      <c r="CE58" s="1871"/>
      <c r="CF58" s="1871"/>
      <c r="CG58" s="1871"/>
      <c r="CH58" s="1871"/>
      <c r="CI58" s="1871"/>
      <c r="CJ58" s="1870"/>
      <c r="CK58" s="1870"/>
      <c r="CL58" s="1870"/>
    </row>
    <row r="59" spans="1:212">
      <c r="B59" s="1872" t="s">
        <v>1833</v>
      </c>
    </row>
    <row r="60" spans="1:212">
      <c r="A60" s="1873"/>
      <c r="B60" s="1872" t="s">
        <v>1834</v>
      </c>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4"/>
      <c r="Z60" s="1875"/>
      <c r="AA60" s="1261"/>
      <c r="AB60" s="1263"/>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D60" s="1261"/>
      <c r="BE60" s="1261"/>
      <c r="BF60" s="1261"/>
      <c r="BG60" s="1261"/>
      <c r="BH60" s="1261"/>
      <c r="BI60" s="1261"/>
      <c r="BJ60" s="1261"/>
      <c r="BK60" s="1261"/>
      <c r="BL60" s="1261"/>
      <c r="BM60" s="1261"/>
      <c r="BN60" s="1261"/>
      <c r="BO60" s="1261"/>
      <c r="BP60" s="1261"/>
      <c r="BQ60" s="1261"/>
      <c r="BR60" s="1861"/>
      <c r="BS60" s="1861"/>
      <c r="BT60" s="1861"/>
      <c r="BU60" s="1861"/>
      <c r="BV60" s="1861"/>
      <c r="BW60" s="1861"/>
      <c r="BX60" s="1861"/>
      <c r="BY60" s="1861"/>
      <c r="BZ60" s="1861"/>
      <c r="CA60" s="1861"/>
      <c r="CB60" s="1861"/>
      <c r="CC60" s="1861"/>
      <c r="CD60" s="1861"/>
      <c r="CE60" s="1861"/>
      <c r="CF60" s="1861"/>
      <c r="CG60" s="1861"/>
      <c r="CH60" s="1861"/>
      <c r="CI60" s="1861"/>
      <c r="CJ60" s="1261"/>
      <c r="CK60" s="1261"/>
      <c r="CL60" s="1261"/>
      <c r="CM60" s="1261"/>
      <c r="CN60" s="1261"/>
      <c r="CO60" s="1261"/>
      <c r="CP60" s="1261"/>
      <c r="CQ60" s="1261"/>
      <c r="CR60" s="1261"/>
      <c r="CS60" s="1261"/>
      <c r="CT60" s="1261"/>
      <c r="CU60" s="1261"/>
      <c r="CV60" s="1261"/>
      <c r="CW60" s="1261"/>
      <c r="CX60" s="1261"/>
      <c r="CY60" s="1261"/>
      <c r="CZ60" s="1261"/>
      <c r="DA60" s="1261"/>
      <c r="DB60" s="1261"/>
      <c r="DC60" s="1261"/>
      <c r="DD60" s="1261"/>
      <c r="DE60" s="1261"/>
      <c r="DF60" s="1261"/>
      <c r="DG60" s="1261"/>
      <c r="DH60" s="1261"/>
      <c r="DI60" s="1261"/>
      <c r="DJ60" s="1261"/>
      <c r="DK60" s="1261"/>
      <c r="DL60" s="1261"/>
      <c r="DM60" s="1261"/>
      <c r="DN60" s="1261"/>
      <c r="DO60" s="1261"/>
      <c r="DP60" s="1261"/>
      <c r="DQ60" s="1261"/>
      <c r="DR60" s="1261"/>
      <c r="DS60" s="1261"/>
      <c r="DT60" s="1261"/>
      <c r="DU60" s="1261"/>
      <c r="DV60" s="1261"/>
      <c r="DW60" s="1261"/>
      <c r="DX60" s="1261"/>
      <c r="DY60" s="1261"/>
      <c r="DZ60" s="1261"/>
      <c r="EA60" s="1261"/>
      <c r="EB60" s="1261"/>
      <c r="EC60" s="1261"/>
      <c r="ED60" s="1261"/>
      <c r="EE60" s="1261"/>
      <c r="EF60" s="1261"/>
      <c r="EG60" s="1261"/>
      <c r="EH60" s="1261"/>
      <c r="EI60" s="1261"/>
      <c r="EJ60" s="1261"/>
      <c r="EK60" s="1261"/>
      <c r="EL60" s="1261"/>
      <c r="EM60" s="1261"/>
      <c r="EN60" s="1261"/>
      <c r="EO60" s="1261"/>
      <c r="EP60" s="1261"/>
      <c r="EQ60" s="1261"/>
      <c r="ER60" s="1261"/>
      <c r="ES60" s="1261"/>
      <c r="ET60" s="1261"/>
      <c r="EU60" s="1261"/>
      <c r="EV60" s="1261"/>
      <c r="EW60" s="1261"/>
      <c r="EX60" s="1261"/>
      <c r="EY60" s="1261"/>
      <c r="EZ60" s="1261"/>
      <c r="FA60" s="1261"/>
      <c r="FB60" s="1261"/>
      <c r="FC60" s="1261"/>
      <c r="FD60" s="1261"/>
      <c r="FE60" s="1261"/>
      <c r="FF60" s="1261"/>
      <c r="FG60" s="1261"/>
      <c r="FH60" s="1261"/>
      <c r="FI60" s="1261"/>
      <c r="FJ60" s="1261"/>
      <c r="FK60" s="1261"/>
      <c r="FL60" s="1261"/>
      <c r="FM60" s="1261"/>
      <c r="FN60" s="1261"/>
      <c r="FO60" s="1261"/>
      <c r="FP60" s="1261"/>
      <c r="FQ60" s="1261"/>
      <c r="FR60" s="1261"/>
      <c r="FS60" s="1261"/>
      <c r="FT60" s="1261"/>
      <c r="FU60" s="1261"/>
      <c r="FV60" s="1261"/>
      <c r="FW60" s="1261"/>
      <c r="FX60" s="1261"/>
      <c r="FY60" s="1261"/>
      <c r="FZ60" s="1261"/>
      <c r="GA60" s="1261"/>
      <c r="GB60" s="1261"/>
      <c r="GC60" s="1261"/>
      <c r="GD60" s="1261"/>
      <c r="GE60" s="1261"/>
      <c r="GF60" s="1261"/>
      <c r="GG60" s="1261"/>
      <c r="GH60" s="1261"/>
      <c r="GI60" s="1261"/>
      <c r="GJ60" s="1261"/>
      <c r="GK60" s="1261"/>
      <c r="GL60" s="1261"/>
      <c r="GM60" s="1261"/>
      <c r="GN60" s="1261"/>
      <c r="GO60" s="1261"/>
      <c r="GP60" s="1261"/>
      <c r="GQ60" s="1261"/>
      <c r="GR60" s="1261"/>
      <c r="GS60" s="1261"/>
      <c r="GT60" s="1261"/>
      <c r="GU60" s="1261"/>
      <c r="GV60" s="1261"/>
      <c r="GW60" s="1261"/>
      <c r="GX60" s="1261"/>
      <c r="GY60" s="1261"/>
      <c r="GZ60" s="1261"/>
      <c r="HA60" s="1261"/>
      <c r="HB60" s="1261"/>
      <c r="HC60" s="1261"/>
      <c r="HD60" s="1261"/>
    </row>
    <row r="61" spans="1:212">
      <c r="A61" s="1873"/>
      <c r="B61" s="1876"/>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875"/>
      <c r="AA61" s="1263"/>
      <c r="AB61" s="1261"/>
      <c r="AC61" s="1875"/>
      <c r="AD61" s="1263"/>
      <c r="AE61" s="1263"/>
      <c r="AF61" s="1263"/>
      <c r="AG61" s="1875"/>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1261"/>
      <c r="BJ61" s="1261"/>
      <c r="BK61" s="1261"/>
      <c r="BL61" s="1261"/>
      <c r="BM61" s="1261"/>
      <c r="BN61" s="1261"/>
      <c r="BO61" s="1261"/>
      <c r="BP61" s="1261"/>
      <c r="BQ61" s="1261"/>
      <c r="BR61" s="1861"/>
      <c r="BS61" s="1861"/>
      <c r="BT61" s="1861"/>
      <c r="BU61" s="1861"/>
      <c r="BV61" s="1861"/>
      <c r="BW61" s="1861"/>
      <c r="BX61" s="1861"/>
      <c r="BY61" s="1861"/>
      <c r="BZ61" s="1861"/>
      <c r="CA61" s="1861"/>
      <c r="CB61" s="1861"/>
      <c r="CC61" s="1861"/>
      <c r="CD61" s="1861"/>
      <c r="CE61" s="1861"/>
      <c r="CF61" s="1861"/>
      <c r="CG61" s="1861"/>
      <c r="CH61" s="1861"/>
      <c r="CI61" s="1861"/>
      <c r="CJ61" s="1261"/>
      <c r="CK61" s="1261"/>
      <c r="CL61" s="1261"/>
      <c r="CM61" s="1261"/>
      <c r="CN61" s="1261"/>
      <c r="CO61" s="1261"/>
      <c r="CP61" s="1261"/>
      <c r="CQ61" s="1261"/>
      <c r="CR61" s="1261"/>
      <c r="CS61" s="1261"/>
      <c r="CT61" s="1261"/>
      <c r="CU61" s="1261"/>
      <c r="CV61" s="1261"/>
      <c r="CW61" s="1261"/>
      <c r="CX61" s="1261"/>
      <c r="CY61" s="1261"/>
      <c r="CZ61" s="1261"/>
      <c r="DA61" s="1261"/>
      <c r="DB61" s="1261"/>
      <c r="DC61" s="1261"/>
      <c r="DD61" s="1261"/>
      <c r="DE61" s="1261"/>
      <c r="DF61" s="1261"/>
      <c r="DG61" s="1261"/>
      <c r="DH61" s="1261"/>
      <c r="DI61" s="1261"/>
      <c r="DJ61" s="1261"/>
      <c r="DK61" s="1261"/>
      <c r="DL61" s="1261"/>
      <c r="DM61" s="1261"/>
      <c r="DN61" s="1261"/>
      <c r="DO61" s="1261"/>
      <c r="DP61" s="1261"/>
      <c r="DQ61" s="1261"/>
      <c r="DR61" s="1261"/>
      <c r="DS61" s="1261"/>
      <c r="DT61" s="1261"/>
      <c r="DU61" s="1261"/>
      <c r="DV61" s="1261"/>
      <c r="DW61" s="1261"/>
      <c r="DX61" s="1261"/>
      <c r="DY61" s="1261"/>
      <c r="DZ61" s="1261"/>
      <c r="EA61" s="1261"/>
      <c r="EB61" s="1261"/>
      <c r="EC61" s="1261"/>
      <c r="ED61" s="1261"/>
      <c r="EE61" s="1261"/>
      <c r="EF61" s="1261"/>
      <c r="EG61" s="1261"/>
      <c r="EH61" s="1261"/>
      <c r="EI61" s="1261"/>
      <c r="EJ61" s="1261"/>
      <c r="EK61" s="1261"/>
      <c r="EL61" s="1261"/>
      <c r="EM61" s="1261"/>
      <c r="EN61" s="1261"/>
      <c r="EO61" s="1261"/>
      <c r="EP61" s="1261"/>
      <c r="EQ61" s="1261"/>
      <c r="ER61" s="1261"/>
      <c r="ES61" s="1261"/>
      <c r="ET61" s="1261"/>
      <c r="EU61" s="1261"/>
      <c r="EV61" s="1261"/>
      <c r="EW61" s="1261"/>
      <c r="EX61" s="1261"/>
      <c r="EY61" s="1261"/>
      <c r="EZ61" s="1261"/>
      <c r="FA61" s="1261"/>
      <c r="FB61" s="1261"/>
      <c r="FC61" s="1261"/>
      <c r="FD61" s="1261"/>
      <c r="FE61" s="1261"/>
      <c r="FF61" s="1261"/>
      <c r="FG61" s="1261"/>
      <c r="FH61" s="1261"/>
      <c r="FI61" s="1261"/>
      <c r="FJ61" s="1261"/>
      <c r="FK61" s="1261"/>
      <c r="FL61" s="1261"/>
      <c r="FM61" s="1261"/>
      <c r="FN61" s="1261"/>
      <c r="FO61" s="1261"/>
      <c r="FP61" s="1261"/>
      <c r="FQ61" s="1261"/>
      <c r="FR61" s="1261"/>
      <c r="FS61" s="1261"/>
      <c r="FT61" s="1261"/>
      <c r="FU61" s="1261"/>
      <c r="FV61" s="1261"/>
      <c r="FW61" s="1261"/>
      <c r="FX61" s="1261"/>
      <c r="FY61" s="1261"/>
      <c r="FZ61" s="1261"/>
      <c r="GA61" s="1261"/>
      <c r="GB61" s="1261"/>
      <c r="GC61" s="1261"/>
      <c r="GD61" s="1261"/>
      <c r="GE61" s="1261"/>
      <c r="GF61" s="1261"/>
      <c r="GG61" s="1261"/>
      <c r="GH61" s="1261"/>
      <c r="GI61" s="1261"/>
      <c r="GJ61" s="1261"/>
      <c r="GK61" s="1261"/>
      <c r="GL61" s="1261"/>
      <c r="GM61" s="1261"/>
      <c r="GN61" s="1261"/>
      <c r="GO61" s="1261"/>
      <c r="GP61" s="1261"/>
      <c r="GQ61" s="1261"/>
      <c r="GR61" s="1261"/>
      <c r="GS61" s="1261"/>
      <c r="GT61" s="1261"/>
      <c r="GU61" s="1261"/>
      <c r="GV61" s="1261"/>
      <c r="GW61" s="1261"/>
      <c r="GX61" s="1261"/>
      <c r="GY61" s="1261"/>
      <c r="GZ61" s="1261"/>
      <c r="HA61" s="1261"/>
      <c r="HB61" s="1261"/>
      <c r="HC61" s="1261"/>
      <c r="HD61" s="1261"/>
    </row>
    <row r="62" spans="1:212">
      <c r="A62" s="1873"/>
      <c r="C62" s="1261"/>
      <c r="D62" s="1261"/>
      <c r="E62" s="1877"/>
      <c r="F62" s="1877"/>
      <c r="G62" s="1877"/>
      <c r="H62" s="1877"/>
      <c r="I62" s="1877"/>
      <c r="J62" s="1877"/>
      <c r="K62" s="1877"/>
      <c r="L62" s="1877"/>
      <c r="M62" s="1877"/>
      <c r="N62" s="1877"/>
      <c r="O62" s="1877"/>
      <c r="P62" s="1877"/>
      <c r="Q62" s="1877"/>
      <c r="R62" s="1877"/>
      <c r="S62" s="1877"/>
      <c r="T62" s="1877"/>
      <c r="U62" s="1877"/>
      <c r="V62" s="1877"/>
      <c r="W62" s="1877"/>
      <c r="X62" s="1877"/>
      <c r="Y62" s="1263"/>
      <c r="Z62" s="1875"/>
      <c r="AA62" s="1263"/>
      <c r="AB62" s="1261"/>
      <c r="AC62" s="1875"/>
      <c r="AD62" s="1263"/>
      <c r="AE62" s="1263"/>
      <c r="AF62" s="1263"/>
      <c r="AG62" s="1875"/>
      <c r="AH62" s="1875"/>
      <c r="AI62" s="1875"/>
      <c r="AJ62" s="1875"/>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861"/>
      <c r="BS62" s="1861"/>
      <c r="BT62" s="1861"/>
      <c r="BU62" s="1861"/>
      <c r="BV62" s="1861"/>
      <c r="BW62" s="1861"/>
      <c r="BX62" s="1861"/>
      <c r="BY62" s="1861"/>
      <c r="BZ62" s="1861"/>
      <c r="CA62" s="1861"/>
      <c r="CB62" s="1861"/>
      <c r="CC62" s="1861"/>
      <c r="CD62" s="1861"/>
      <c r="CE62" s="1861"/>
      <c r="CF62" s="1861"/>
      <c r="CG62" s="1861"/>
      <c r="CH62" s="1861"/>
      <c r="CI62" s="1861"/>
      <c r="CJ62" s="1261"/>
      <c r="CK62" s="1261"/>
      <c r="CL62" s="1261"/>
      <c r="CM62" s="1261"/>
      <c r="CN62" s="1261"/>
      <c r="CO62" s="1261"/>
      <c r="CP62" s="1261"/>
      <c r="CQ62" s="1261"/>
      <c r="CR62" s="1261"/>
      <c r="CS62" s="1261"/>
      <c r="CT62" s="1261"/>
      <c r="CU62" s="1261"/>
      <c r="CV62" s="1261"/>
      <c r="CW62" s="1261"/>
      <c r="CX62" s="1261"/>
      <c r="CY62" s="1261"/>
      <c r="CZ62" s="1261"/>
      <c r="DA62" s="1261"/>
      <c r="DB62" s="1261"/>
      <c r="DC62" s="1261"/>
      <c r="DD62" s="1261"/>
      <c r="DE62" s="1261"/>
      <c r="DF62" s="1261"/>
      <c r="DG62" s="1261"/>
      <c r="DH62" s="1261"/>
      <c r="DI62" s="1261"/>
      <c r="DJ62" s="1261"/>
      <c r="DK62" s="1261"/>
      <c r="DL62" s="1261"/>
      <c r="DM62" s="1261"/>
      <c r="DN62" s="1261"/>
      <c r="DO62" s="1261"/>
      <c r="DP62" s="1261"/>
      <c r="DQ62" s="1261"/>
      <c r="DR62" s="1261"/>
      <c r="DS62" s="1261"/>
      <c r="DT62" s="1261"/>
      <c r="DU62" s="1261"/>
      <c r="DV62" s="1261"/>
      <c r="DW62" s="1261"/>
      <c r="DX62" s="1261"/>
      <c r="DY62" s="1261"/>
      <c r="DZ62" s="1261"/>
      <c r="EA62" s="1261"/>
      <c r="EB62" s="1261"/>
      <c r="EC62" s="1261"/>
      <c r="ED62" s="1261"/>
      <c r="EE62" s="1261"/>
      <c r="EF62" s="1261"/>
      <c r="EG62" s="1261"/>
      <c r="EH62" s="1261"/>
      <c r="EI62" s="1261"/>
      <c r="EJ62" s="1261"/>
      <c r="EK62" s="1261"/>
      <c r="EL62" s="1261"/>
      <c r="EM62" s="1261"/>
      <c r="EN62" s="1261"/>
      <c r="EO62" s="1261"/>
      <c r="EP62" s="1261"/>
      <c r="EQ62" s="1261"/>
      <c r="ER62" s="1261"/>
      <c r="ES62" s="1261"/>
      <c r="ET62" s="1261"/>
      <c r="EU62" s="1261"/>
      <c r="EV62" s="1261"/>
      <c r="EW62" s="1261"/>
      <c r="EX62" s="1261"/>
      <c r="EY62" s="1261"/>
      <c r="EZ62" s="1261"/>
      <c r="FA62" s="1261"/>
      <c r="FB62" s="1261"/>
      <c r="FC62" s="1261"/>
      <c r="FD62" s="1261"/>
      <c r="FE62" s="1261"/>
      <c r="FF62" s="1261"/>
      <c r="FG62" s="1261"/>
      <c r="FH62" s="1261"/>
      <c r="FI62" s="1261"/>
      <c r="FJ62" s="1261"/>
      <c r="FK62" s="1261"/>
      <c r="FL62" s="1261"/>
      <c r="FM62" s="1261"/>
      <c r="FN62" s="1261"/>
      <c r="FO62" s="1261"/>
      <c r="FP62" s="1261"/>
      <c r="FQ62" s="1261"/>
      <c r="FR62" s="1261"/>
      <c r="FS62" s="1261"/>
      <c r="FT62" s="1261"/>
      <c r="FU62" s="1261"/>
      <c r="FV62" s="1261"/>
      <c r="FW62" s="1261"/>
      <c r="FX62" s="1261"/>
      <c r="FY62" s="1261"/>
      <c r="FZ62" s="1261"/>
      <c r="GA62" s="1261"/>
      <c r="GB62" s="1261"/>
      <c r="GC62" s="1261"/>
      <c r="GD62" s="1261"/>
      <c r="GE62" s="1261"/>
      <c r="GF62" s="1261"/>
      <c r="GG62" s="1261"/>
      <c r="GH62" s="1261"/>
      <c r="GI62" s="1261"/>
      <c r="GJ62" s="1261"/>
      <c r="GK62" s="1261"/>
      <c r="GL62" s="1261"/>
      <c r="GM62" s="1261"/>
      <c r="GN62" s="1261"/>
      <c r="GO62" s="1261"/>
      <c r="GP62" s="1261"/>
      <c r="GQ62" s="1261"/>
      <c r="GR62" s="1261"/>
      <c r="GS62" s="1261"/>
      <c r="GT62" s="1261"/>
      <c r="GU62" s="1261"/>
      <c r="GV62" s="1261"/>
      <c r="GW62" s="1261"/>
      <c r="GX62" s="1261"/>
      <c r="GY62" s="1261"/>
      <c r="GZ62" s="1261"/>
      <c r="HA62" s="1261"/>
      <c r="HB62" s="1261"/>
      <c r="HC62" s="1261"/>
      <c r="HD62" s="1261"/>
    </row>
    <row r="63" spans="1:212">
      <c r="A63" s="1873"/>
      <c r="C63" s="1875"/>
      <c r="D63" s="1875"/>
      <c r="E63" s="1877"/>
      <c r="F63" s="1877"/>
      <c r="G63" s="1877"/>
      <c r="H63" s="1877"/>
      <c r="I63" s="1877"/>
      <c r="J63" s="1877"/>
      <c r="K63" s="1877"/>
      <c r="L63" s="1877"/>
      <c r="M63" s="1877"/>
      <c r="N63" s="1877"/>
      <c r="O63" s="1877"/>
      <c r="P63" s="1877"/>
      <c r="Q63" s="1877"/>
      <c r="R63" s="1877"/>
      <c r="S63" s="1877"/>
      <c r="T63" s="1877"/>
      <c r="U63" s="1877"/>
      <c r="V63" s="1877"/>
      <c r="W63" s="1877"/>
      <c r="X63" s="1878"/>
      <c r="Y63" s="1263"/>
      <c r="Z63" s="1261"/>
      <c r="AA63" s="1261"/>
      <c r="AB63" s="1261"/>
      <c r="AC63" s="1875"/>
      <c r="AD63" s="1261"/>
      <c r="AE63" s="1261"/>
      <c r="AF63" s="1261"/>
      <c r="AG63" s="1879"/>
      <c r="AH63" s="1875"/>
      <c r="AI63" s="1875"/>
      <c r="AJ63" s="1875"/>
      <c r="AK63" s="1875"/>
      <c r="AL63" s="1875"/>
      <c r="AM63" s="1875"/>
      <c r="AN63" s="1875"/>
      <c r="AO63" s="1875"/>
      <c r="AP63" s="1875"/>
      <c r="AQ63" s="1875"/>
      <c r="AR63" s="1875"/>
      <c r="AS63" s="1875"/>
      <c r="AT63" s="1875"/>
      <c r="AU63" s="1875"/>
      <c r="AV63" s="1875"/>
      <c r="AW63" s="1875"/>
      <c r="AX63" s="1875"/>
      <c r="AY63" s="1875"/>
      <c r="AZ63" s="1875"/>
      <c r="BA63" s="1875"/>
      <c r="BB63" s="1875"/>
      <c r="BC63" s="1875"/>
      <c r="BD63" s="1875"/>
      <c r="BE63" s="1875"/>
      <c r="BF63" s="1875"/>
      <c r="BG63" s="1875"/>
      <c r="BH63" s="1875"/>
      <c r="BI63" s="1875"/>
      <c r="BJ63" s="1875"/>
      <c r="BK63" s="1875"/>
      <c r="BL63" s="1875"/>
      <c r="BM63" s="1875"/>
      <c r="BN63" s="1875"/>
      <c r="BO63" s="1875"/>
      <c r="BP63" s="1875"/>
      <c r="BQ63" s="1875"/>
      <c r="BR63" s="1880"/>
      <c r="BS63" s="1880"/>
      <c r="BT63" s="1880"/>
      <c r="BU63" s="1880"/>
      <c r="BV63" s="1880"/>
      <c r="BW63" s="1880"/>
      <c r="BX63" s="1880"/>
      <c r="BY63" s="1880"/>
      <c r="BZ63" s="1880"/>
      <c r="CA63" s="1880"/>
      <c r="CB63" s="1880"/>
      <c r="CC63" s="1880"/>
      <c r="CD63" s="1880"/>
      <c r="CE63" s="1880"/>
      <c r="CF63" s="1880"/>
      <c r="CG63" s="1880"/>
      <c r="CH63" s="1880"/>
      <c r="CI63" s="1880"/>
      <c r="CJ63" s="1875"/>
      <c r="CK63" s="1875"/>
      <c r="CL63" s="1875"/>
      <c r="CM63" s="1875"/>
      <c r="CN63" s="1875"/>
      <c r="CO63" s="1875"/>
      <c r="CP63" s="1875"/>
      <c r="CQ63" s="1875"/>
      <c r="CR63" s="1875"/>
      <c r="CS63" s="1875"/>
      <c r="CT63" s="1875"/>
      <c r="CU63" s="1875"/>
      <c r="CV63" s="1875"/>
      <c r="CW63" s="1875"/>
      <c r="CX63" s="1875"/>
      <c r="CY63" s="1875"/>
      <c r="CZ63" s="1875"/>
      <c r="DA63" s="1875"/>
      <c r="DB63" s="1875"/>
      <c r="DC63" s="1875"/>
      <c r="DD63" s="1875"/>
      <c r="DE63" s="1875"/>
      <c r="DF63" s="1875"/>
      <c r="DG63" s="1875"/>
      <c r="DH63" s="1875"/>
      <c r="DI63" s="1875"/>
      <c r="DJ63" s="1875"/>
      <c r="DK63" s="1875"/>
      <c r="DL63" s="1875"/>
      <c r="DM63" s="1875"/>
      <c r="DN63" s="1875"/>
      <c r="DO63" s="1875"/>
      <c r="DP63" s="1875"/>
      <c r="DQ63" s="1875"/>
      <c r="DR63" s="1875"/>
      <c r="DS63" s="1875"/>
      <c r="DT63" s="1875"/>
      <c r="DU63" s="1875"/>
      <c r="DV63" s="1875"/>
      <c r="DW63" s="1875"/>
      <c r="DX63" s="1875"/>
      <c r="DY63" s="1875"/>
      <c r="DZ63" s="1875"/>
      <c r="EA63" s="1875"/>
      <c r="EB63" s="1875"/>
      <c r="EC63" s="1875"/>
      <c r="ED63" s="1875"/>
      <c r="EE63" s="1875"/>
      <c r="EF63" s="1875"/>
      <c r="EG63" s="1875"/>
      <c r="EH63" s="1875"/>
      <c r="EI63" s="1875"/>
      <c r="EJ63" s="1875"/>
      <c r="EK63" s="1875"/>
      <c r="EL63" s="1875"/>
      <c r="EM63" s="1875"/>
      <c r="EN63" s="1875"/>
      <c r="EO63" s="1875"/>
      <c r="EP63" s="1875"/>
      <c r="EQ63" s="1875"/>
      <c r="ER63" s="1875"/>
      <c r="ES63" s="1875"/>
      <c r="ET63" s="1875"/>
      <c r="EU63" s="1875"/>
      <c r="EV63" s="1875"/>
      <c r="EW63" s="1875"/>
      <c r="EX63" s="1875"/>
      <c r="EY63" s="1875"/>
      <c r="EZ63" s="1875"/>
      <c r="FA63" s="1875"/>
      <c r="FB63" s="1875"/>
      <c r="FC63" s="1875"/>
      <c r="FD63" s="1875"/>
      <c r="FE63" s="1875"/>
      <c r="FF63" s="1875"/>
      <c r="FG63" s="1875"/>
      <c r="FH63" s="1875"/>
      <c r="FI63" s="1875"/>
      <c r="FJ63" s="1875"/>
      <c r="FK63" s="1875"/>
      <c r="FL63" s="1875"/>
      <c r="FM63" s="1875"/>
      <c r="FN63" s="1875"/>
      <c r="FO63" s="1875"/>
      <c r="FP63" s="1875"/>
      <c r="FQ63" s="1875"/>
      <c r="FR63" s="1875"/>
      <c r="FS63" s="1875"/>
      <c r="FT63" s="1875"/>
      <c r="FU63" s="1875"/>
      <c r="FV63" s="1875"/>
      <c r="FW63" s="1875"/>
      <c r="FX63" s="1875"/>
      <c r="FY63" s="1875"/>
      <c r="FZ63" s="1875"/>
      <c r="GA63" s="1875"/>
      <c r="GB63" s="1875"/>
      <c r="GC63" s="1875"/>
      <c r="GD63" s="1875"/>
      <c r="GE63" s="1875"/>
      <c r="GF63" s="1875"/>
      <c r="GG63" s="1875"/>
      <c r="GH63" s="1875"/>
      <c r="GI63" s="1875"/>
      <c r="GJ63" s="1875"/>
      <c r="GK63" s="1875"/>
      <c r="GL63" s="1875"/>
      <c r="GM63" s="1875"/>
      <c r="GN63" s="1875"/>
      <c r="GO63" s="1875"/>
      <c r="GP63" s="1875"/>
      <c r="GQ63" s="1875"/>
      <c r="GR63" s="1875"/>
      <c r="GS63" s="1875"/>
      <c r="GT63" s="1875"/>
      <c r="GU63" s="1875"/>
      <c r="GV63" s="1875"/>
      <c r="GW63" s="1875"/>
      <c r="GX63" s="1875"/>
      <c r="GY63" s="1875"/>
      <c r="GZ63" s="1875"/>
      <c r="HA63" s="1875"/>
      <c r="HB63" s="1875"/>
      <c r="HC63" s="1875"/>
      <c r="HD63" s="1875"/>
    </row>
    <row r="64" spans="1:212">
      <c r="A64" s="1873"/>
      <c r="C64" s="1875"/>
      <c r="D64" s="1875"/>
      <c r="E64" s="1878"/>
      <c r="F64" s="1878"/>
      <c r="G64" s="1878"/>
      <c r="H64" s="1878"/>
      <c r="I64" s="1878"/>
      <c r="J64" s="1878"/>
      <c r="K64" s="1878"/>
      <c r="L64" s="1878"/>
      <c r="M64" s="1878"/>
      <c r="N64" s="1878"/>
      <c r="O64" s="1878"/>
      <c r="P64" s="1878"/>
      <c r="Q64" s="1878"/>
      <c r="R64" s="1878"/>
      <c r="S64" s="1878"/>
      <c r="T64" s="1878"/>
      <c r="U64" s="1878"/>
      <c r="V64" s="1878"/>
      <c r="W64" s="1878"/>
      <c r="X64" s="1878"/>
      <c r="Y64" s="1261"/>
      <c r="AA64" s="1261"/>
      <c r="AB64" s="1875"/>
      <c r="AC64" s="1261"/>
      <c r="AD64" s="1261"/>
      <c r="AE64" s="1261"/>
      <c r="AF64" s="1261"/>
      <c r="AG64" s="1262"/>
      <c r="AH64" s="1879"/>
      <c r="AI64" s="1879"/>
      <c r="AJ64" s="1879"/>
      <c r="AK64" s="1875"/>
      <c r="AL64" s="1875"/>
      <c r="AM64" s="1875"/>
      <c r="AN64" s="1875"/>
      <c r="AO64" s="1875"/>
      <c r="AP64" s="1875"/>
      <c r="AQ64" s="1875"/>
      <c r="AR64" s="1875"/>
      <c r="AS64" s="1875"/>
      <c r="AT64" s="1875"/>
      <c r="AU64" s="1875"/>
      <c r="AV64" s="1875"/>
      <c r="AW64" s="1875"/>
      <c r="AX64" s="1875"/>
      <c r="AY64" s="1875"/>
      <c r="AZ64" s="1875"/>
      <c r="BA64" s="1875"/>
      <c r="BB64" s="1875"/>
      <c r="BC64" s="1875"/>
      <c r="BD64" s="1875"/>
      <c r="BE64" s="1875"/>
      <c r="BF64" s="1875"/>
      <c r="BG64" s="1875"/>
      <c r="BH64" s="1875"/>
      <c r="BI64" s="1875"/>
      <c r="BJ64" s="1875"/>
      <c r="BK64" s="1875"/>
      <c r="BL64" s="1875"/>
      <c r="BM64" s="1875"/>
      <c r="BN64" s="1875"/>
      <c r="BO64" s="1875"/>
      <c r="BP64" s="1875"/>
      <c r="BQ64" s="1875"/>
      <c r="BR64" s="1880"/>
      <c r="BS64" s="1880"/>
      <c r="BT64" s="1880"/>
      <c r="BU64" s="1880"/>
      <c r="BV64" s="1880"/>
      <c r="BW64" s="1880"/>
      <c r="BX64" s="1880"/>
      <c r="BY64" s="1880"/>
      <c r="BZ64" s="1880"/>
      <c r="CA64" s="1880"/>
      <c r="CB64" s="1880"/>
      <c r="CC64" s="1880"/>
      <c r="CD64" s="1880"/>
      <c r="CE64" s="1880"/>
      <c r="CF64" s="1880"/>
      <c r="CG64" s="1880"/>
      <c r="CH64" s="1880"/>
      <c r="CI64" s="1880"/>
      <c r="CJ64" s="1875"/>
      <c r="CK64" s="1875"/>
      <c r="CL64" s="1875"/>
      <c r="CM64" s="1875"/>
      <c r="CN64" s="1875"/>
      <c r="CO64" s="1875"/>
      <c r="CP64" s="1875"/>
      <c r="CQ64" s="1875"/>
      <c r="CR64" s="1875"/>
      <c r="CS64" s="1875"/>
      <c r="CT64" s="1875"/>
      <c r="CU64" s="1875"/>
      <c r="CV64" s="1875"/>
      <c r="CW64" s="1875"/>
      <c r="CX64" s="1875"/>
      <c r="CY64" s="1875"/>
      <c r="CZ64" s="1875"/>
      <c r="DA64" s="1875"/>
      <c r="DB64" s="1875"/>
      <c r="DC64" s="1875"/>
      <c r="DD64" s="1875"/>
      <c r="DE64" s="1875"/>
      <c r="DF64" s="1875"/>
      <c r="DG64" s="1875"/>
      <c r="DH64" s="1875"/>
      <c r="DI64" s="1875"/>
      <c r="DJ64" s="1875"/>
      <c r="DK64" s="1875"/>
      <c r="DL64" s="1875"/>
      <c r="DM64" s="1875"/>
      <c r="DN64" s="1875"/>
      <c r="DO64" s="1875"/>
      <c r="DP64" s="1875"/>
      <c r="DQ64" s="1875"/>
      <c r="DR64" s="1875"/>
      <c r="DS64" s="1875"/>
      <c r="DT64" s="1875"/>
      <c r="DU64" s="1875"/>
      <c r="DV64" s="1875"/>
      <c r="DW64" s="1875"/>
      <c r="DX64" s="1875"/>
      <c r="DY64" s="1875"/>
      <c r="DZ64" s="1875"/>
      <c r="EA64" s="1875"/>
      <c r="EB64" s="1875"/>
      <c r="EC64" s="1875"/>
      <c r="ED64" s="1875"/>
      <c r="EE64" s="1875"/>
      <c r="EF64" s="1875"/>
      <c r="EG64" s="1875"/>
      <c r="EH64" s="1875"/>
      <c r="EI64" s="1875"/>
      <c r="EJ64" s="1875"/>
      <c r="EK64" s="1875"/>
      <c r="EL64" s="1875"/>
      <c r="EM64" s="1875"/>
      <c r="EN64" s="1875"/>
      <c r="EO64" s="1875"/>
      <c r="EP64" s="1875"/>
      <c r="EQ64" s="1875"/>
      <c r="ER64" s="1875"/>
      <c r="ES64" s="1875"/>
      <c r="ET64" s="1875"/>
      <c r="EU64" s="1875"/>
      <c r="EV64" s="1875"/>
      <c r="EW64" s="1875"/>
      <c r="EX64" s="1875"/>
      <c r="EY64" s="1875"/>
      <c r="EZ64" s="1875"/>
      <c r="FA64" s="1875"/>
      <c r="FB64" s="1875"/>
      <c r="FC64" s="1875"/>
      <c r="FD64" s="1875"/>
      <c r="FE64" s="1875"/>
      <c r="FF64" s="1875"/>
      <c r="FG64" s="1875"/>
      <c r="FH64" s="1875"/>
      <c r="FI64" s="1875"/>
      <c r="FJ64" s="1875"/>
      <c r="FK64" s="1875"/>
      <c r="FL64" s="1875"/>
      <c r="FM64" s="1875"/>
      <c r="FN64" s="1875"/>
      <c r="FO64" s="1875"/>
      <c r="FP64" s="1875"/>
      <c r="FQ64" s="1875"/>
      <c r="FR64" s="1875"/>
      <c r="FS64" s="1875"/>
      <c r="FT64" s="1875"/>
      <c r="FU64" s="1875"/>
      <c r="FV64" s="1875"/>
      <c r="FW64" s="1875"/>
      <c r="FX64" s="1875"/>
      <c r="FY64" s="1875"/>
      <c r="FZ64" s="1875"/>
      <c r="GA64" s="1875"/>
      <c r="GB64" s="1875"/>
      <c r="GC64" s="1875"/>
      <c r="GD64" s="1875"/>
      <c r="GE64" s="1875"/>
      <c r="GF64" s="1875"/>
      <c r="GG64" s="1875"/>
      <c r="GH64" s="1875"/>
      <c r="GI64" s="1875"/>
      <c r="GJ64" s="1875"/>
      <c r="GK64" s="1875"/>
      <c r="GL64" s="1875"/>
      <c r="GM64" s="1875"/>
      <c r="GN64" s="1875"/>
      <c r="GO64" s="1875"/>
      <c r="GP64" s="1875"/>
      <c r="GQ64" s="1875"/>
      <c r="GR64" s="1875"/>
      <c r="GS64" s="1875"/>
      <c r="GT64" s="1875"/>
      <c r="GU64" s="1875"/>
      <c r="GV64" s="1875"/>
      <c r="GW64" s="1875"/>
      <c r="GX64" s="1875"/>
      <c r="GY64" s="1875"/>
      <c r="GZ64" s="1875"/>
      <c r="HA64" s="1875"/>
      <c r="HB64" s="1875"/>
      <c r="HC64" s="1875"/>
      <c r="HD64" s="1875"/>
    </row>
    <row r="65" spans="1:212" ht="17.399999999999999">
      <c r="A65" s="1873"/>
      <c r="C65" s="1879"/>
      <c r="D65" s="1879"/>
      <c r="E65" s="1879"/>
      <c r="F65" s="1879"/>
      <c r="G65" s="1879"/>
      <c r="H65" s="1879"/>
      <c r="I65" s="1879"/>
      <c r="J65" s="1879"/>
      <c r="K65" s="1879"/>
      <c r="L65" s="1879"/>
      <c r="M65" s="1879"/>
      <c r="N65" s="1879"/>
      <c r="O65" s="1879"/>
      <c r="P65" s="1879"/>
      <c r="Q65" s="1879"/>
      <c r="R65" s="1879"/>
      <c r="S65" s="1879"/>
      <c r="T65" s="1879"/>
      <c r="U65" s="1879"/>
      <c r="V65" s="1879"/>
      <c r="W65" s="1879"/>
      <c r="X65" s="1879"/>
      <c r="Y65" s="1261"/>
      <c r="AA65" s="1261"/>
      <c r="AB65" s="1875"/>
      <c r="AD65" s="1261"/>
      <c r="AE65" s="1261"/>
      <c r="AF65" s="1261"/>
      <c r="AH65" s="1262"/>
      <c r="AI65" s="1262"/>
      <c r="AJ65" s="1262"/>
      <c r="AK65" s="1879"/>
      <c r="AL65" s="1879"/>
      <c r="AM65" s="1879"/>
      <c r="AN65" s="1879"/>
      <c r="AO65" s="1879"/>
      <c r="AP65" s="1879"/>
      <c r="AQ65" s="1879"/>
      <c r="AR65" s="1879"/>
      <c r="AS65" s="1879"/>
      <c r="AT65" s="1879"/>
      <c r="AU65" s="1879"/>
      <c r="AV65" s="1879"/>
      <c r="AW65" s="1879"/>
      <c r="AX65" s="1879"/>
      <c r="AY65" s="1879"/>
      <c r="AZ65" s="1879"/>
      <c r="BA65" s="1879"/>
      <c r="BB65" s="1879"/>
      <c r="BC65" s="1879"/>
      <c r="BD65" s="1879"/>
      <c r="BE65" s="1879"/>
      <c r="BF65" s="1879"/>
      <c r="BG65" s="1879"/>
      <c r="BH65" s="1879"/>
      <c r="BI65" s="1879"/>
      <c r="BJ65" s="1879"/>
      <c r="BK65" s="1879"/>
      <c r="BL65" s="1879"/>
      <c r="BM65" s="1879"/>
      <c r="BN65" s="1879"/>
      <c r="BO65" s="1879"/>
      <c r="BP65" s="1879"/>
      <c r="BQ65" s="1879"/>
      <c r="BR65" s="1881"/>
      <c r="BS65" s="1881"/>
      <c r="BT65" s="1881"/>
      <c r="BU65" s="1881"/>
      <c r="BV65" s="1881"/>
      <c r="BW65" s="1881"/>
      <c r="BX65" s="1881"/>
      <c r="BY65" s="1881"/>
      <c r="BZ65" s="1881"/>
      <c r="CA65" s="1881"/>
      <c r="CB65" s="1881"/>
      <c r="CC65" s="1881"/>
      <c r="CD65" s="1881"/>
      <c r="CE65" s="1881"/>
      <c r="CF65" s="1881"/>
      <c r="CG65" s="1881"/>
      <c r="CH65" s="1881"/>
      <c r="CI65" s="1881"/>
      <c r="CJ65" s="1879"/>
      <c r="CK65" s="1879"/>
      <c r="CL65" s="1879"/>
      <c r="CM65" s="1879"/>
      <c r="CN65" s="1879"/>
      <c r="CO65" s="1879"/>
      <c r="CP65" s="1879"/>
      <c r="CQ65" s="1879"/>
      <c r="CR65" s="1879"/>
      <c r="CS65" s="1879"/>
      <c r="CT65" s="1879"/>
      <c r="CU65" s="1879"/>
      <c r="CV65" s="1879"/>
      <c r="CW65" s="1879"/>
      <c r="CX65" s="1879"/>
      <c r="CY65" s="1879"/>
      <c r="CZ65" s="1879"/>
      <c r="DA65" s="1879"/>
      <c r="DB65" s="1879"/>
      <c r="DC65" s="1879"/>
      <c r="DD65" s="1879"/>
      <c r="DE65" s="1879"/>
      <c r="DF65" s="1879"/>
      <c r="DG65" s="1879"/>
      <c r="DH65" s="1879"/>
      <c r="DI65" s="1879"/>
      <c r="DJ65" s="1879"/>
      <c r="DK65" s="1879"/>
      <c r="DL65" s="1879"/>
      <c r="DM65" s="1879"/>
      <c r="DN65" s="1879"/>
      <c r="DO65" s="1879"/>
      <c r="DP65" s="1879"/>
      <c r="DQ65" s="1879"/>
      <c r="DR65" s="1879"/>
      <c r="DS65" s="1879"/>
      <c r="DT65" s="1879"/>
      <c r="DU65" s="1879"/>
      <c r="DV65" s="1879"/>
      <c r="DW65" s="1879"/>
      <c r="DX65" s="1879"/>
      <c r="DY65" s="1879"/>
      <c r="DZ65" s="1879"/>
      <c r="EA65" s="1879"/>
      <c r="EB65" s="1879"/>
      <c r="EC65" s="1879"/>
      <c r="ED65" s="1879"/>
      <c r="EE65" s="1879"/>
      <c r="EF65" s="1879"/>
      <c r="EG65" s="1879"/>
      <c r="EH65" s="1879"/>
      <c r="EI65" s="1879"/>
      <c r="EJ65" s="1879"/>
      <c r="EK65" s="1879"/>
      <c r="EL65" s="1879"/>
      <c r="EM65" s="1879"/>
      <c r="EN65" s="1879"/>
      <c r="EO65" s="1879"/>
      <c r="EP65" s="1879"/>
      <c r="EQ65" s="1879"/>
      <c r="ER65" s="1879"/>
      <c r="ES65" s="1879"/>
      <c r="ET65" s="1879"/>
      <c r="EU65" s="1879"/>
      <c r="EV65" s="1879"/>
      <c r="EW65" s="1879"/>
      <c r="EX65" s="1879"/>
      <c r="EY65" s="1879"/>
      <c r="EZ65" s="1879"/>
      <c r="FA65" s="1879"/>
      <c r="FB65" s="1879"/>
      <c r="FC65" s="1879"/>
      <c r="FD65" s="1879"/>
      <c r="FE65" s="1879"/>
      <c r="FF65" s="1879"/>
      <c r="FG65" s="1879"/>
      <c r="FH65" s="1879"/>
      <c r="FI65" s="1879"/>
      <c r="FJ65" s="1879"/>
      <c r="FK65" s="1879"/>
      <c r="FL65" s="1879"/>
      <c r="FM65" s="1879"/>
      <c r="FN65" s="1879"/>
      <c r="FO65" s="1879"/>
      <c r="FP65" s="1879"/>
      <c r="FQ65" s="1879"/>
      <c r="FR65" s="1879"/>
      <c r="FS65" s="1879"/>
      <c r="FT65" s="1879"/>
      <c r="FU65" s="1879"/>
      <c r="FV65" s="1879"/>
      <c r="FW65" s="1879"/>
      <c r="FX65" s="1879"/>
      <c r="FY65" s="1879"/>
      <c r="FZ65" s="1879"/>
      <c r="GA65" s="1879"/>
      <c r="GB65" s="1879"/>
      <c r="GC65" s="1879"/>
      <c r="GD65" s="1879"/>
      <c r="GE65" s="1879"/>
      <c r="GF65" s="1879"/>
      <c r="GG65" s="1879"/>
      <c r="GH65" s="1879"/>
      <c r="GI65" s="1879"/>
      <c r="GJ65" s="1879"/>
      <c r="GK65" s="1879"/>
      <c r="GL65" s="1879"/>
      <c r="GM65" s="1879"/>
      <c r="GN65" s="1879"/>
      <c r="GO65" s="1879"/>
      <c r="GP65" s="1879"/>
      <c r="GQ65" s="1879"/>
      <c r="GR65" s="1879"/>
      <c r="GS65" s="1879"/>
      <c r="GT65" s="1879"/>
      <c r="GU65" s="1879"/>
      <c r="GV65" s="1879"/>
      <c r="GW65" s="1879"/>
      <c r="GX65" s="1879"/>
      <c r="GY65" s="1879"/>
      <c r="GZ65" s="1879"/>
      <c r="HA65" s="1879"/>
      <c r="HB65" s="1879"/>
      <c r="HC65" s="1879"/>
      <c r="HD65" s="1879"/>
    </row>
    <row r="66" spans="1:212" ht="17.399999999999999">
      <c r="A66" s="1873"/>
      <c r="C66" s="1262"/>
      <c r="D66" s="1262"/>
      <c r="E66" s="1262"/>
      <c r="F66" s="1262"/>
      <c r="G66" s="1262"/>
      <c r="H66" s="1262"/>
      <c r="I66" s="1262"/>
      <c r="J66" s="1262"/>
      <c r="K66" s="1262"/>
      <c r="L66" s="1262"/>
      <c r="M66" s="1262"/>
      <c r="N66" s="1262"/>
      <c r="O66" s="1262"/>
      <c r="P66" s="1262"/>
      <c r="Q66" s="1262"/>
      <c r="R66" s="1262"/>
      <c r="S66" s="1262"/>
      <c r="T66" s="1262"/>
      <c r="U66" s="1262"/>
      <c r="V66" s="1262"/>
      <c r="W66" s="1262"/>
      <c r="X66" s="1262"/>
      <c r="Y66" s="1261"/>
      <c r="AA66" s="1875"/>
      <c r="AB66" s="1875"/>
      <c r="AD66" s="1875"/>
      <c r="AE66" s="1875"/>
      <c r="AF66" s="1875"/>
      <c r="AK66" s="1262"/>
      <c r="AL66" s="1262"/>
      <c r="AM66" s="1262"/>
      <c r="AN66" s="1262"/>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882"/>
      <c r="BS66" s="1882"/>
      <c r="BT66" s="1882"/>
      <c r="BU66" s="1882"/>
      <c r="BV66" s="1882"/>
      <c r="BW66" s="1882"/>
      <c r="BX66" s="1882"/>
      <c r="BY66" s="1882"/>
      <c r="BZ66" s="1882"/>
      <c r="CA66" s="1882"/>
      <c r="CB66" s="1882"/>
      <c r="CC66" s="1882"/>
      <c r="CD66" s="1882"/>
      <c r="CE66" s="1882"/>
      <c r="CF66" s="1882"/>
      <c r="CG66" s="1882"/>
      <c r="CH66" s="1882"/>
      <c r="CI66" s="188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2"/>
      <c r="DD66" s="1262"/>
      <c r="DE66" s="1262"/>
      <c r="DF66" s="1262"/>
      <c r="DG66" s="1262"/>
      <c r="DH66" s="1262"/>
      <c r="DI66" s="1262"/>
      <c r="DJ66" s="1262"/>
      <c r="DK66" s="1262"/>
      <c r="DL66" s="1262"/>
      <c r="DM66" s="1262"/>
      <c r="DN66" s="1262"/>
      <c r="DO66" s="1262"/>
      <c r="DP66" s="1262"/>
      <c r="DQ66" s="1262"/>
      <c r="DR66" s="1262"/>
      <c r="DS66" s="1262"/>
      <c r="DT66" s="1262"/>
      <c r="DU66" s="1262"/>
      <c r="DV66" s="1262"/>
      <c r="DW66" s="1262"/>
      <c r="DX66" s="1262"/>
      <c r="DY66" s="1262"/>
      <c r="DZ66" s="1262"/>
      <c r="EA66" s="1262"/>
      <c r="EB66" s="1262"/>
      <c r="EC66" s="1262"/>
      <c r="ED66" s="1262"/>
      <c r="EE66" s="1262"/>
      <c r="EF66" s="1262"/>
      <c r="EG66" s="1262"/>
      <c r="EH66" s="1262"/>
      <c r="EI66" s="1262"/>
      <c r="EJ66" s="1262"/>
      <c r="EK66" s="1262"/>
      <c r="EL66" s="1262"/>
      <c r="EM66" s="1262"/>
      <c r="EN66" s="1262"/>
      <c r="EO66" s="1262"/>
      <c r="EP66" s="1262"/>
      <c r="EQ66" s="1262"/>
      <c r="ER66" s="1262"/>
      <c r="ES66" s="1262"/>
      <c r="ET66" s="1262"/>
      <c r="EU66" s="1262"/>
      <c r="EV66" s="1262"/>
      <c r="EW66" s="1262"/>
      <c r="EX66" s="1262"/>
      <c r="EY66" s="1262"/>
      <c r="EZ66" s="1262"/>
      <c r="FA66" s="1262"/>
      <c r="FB66" s="1262"/>
      <c r="FC66" s="1262"/>
      <c r="FD66" s="1262"/>
      <c r="FE66" s="1262"/>
      <c r="FF66" s="1262"/>
      <c r="FG66" s="1262"/>
      <c r="FH66" s="1262"/>
      <c r="FI66" s="1262"/>
      <c r="FJ66" s="1262"/>
      <c r="FK66" s="1262"/>
      <c r="FL66" s="1262"/>
      <c r="FM66" s="1262"/>
      <c r="FN66" s="1262"/>
      <c r="FO66" s="1262"/>
      <c r="FP66" s="1262"/>
      <c r="FQ66" s="1262"/>
      <c r="FR66" s="1262"/>
      <c r="FS66" s="1262"/>
      <c r="FT66" s="1262"/>
      <c r="FU66" s="1262"/>
      <c r="FV66" s="1262"/>
      <c r="FW66" s="1262"/>
      <c r="FX66" s="1262"/>
      <c r="FY66" s="1262"/>
      <c r="FZ66" s="1262"/>
      <c r="GA66" s="1262"/>
      <c r="GB66" s="1262"/>
      <c r="GC66" s="1262"/>
      <c r="GD66" s="1262"/>
      <c r="GE66" s="1262"/>
      <c r="GF66" s="1262"/>
      <c r="GG66" s="1262"/>
      <c r="GH66" s="1262"/>
      <c r="GI66" s="1262"/>
      <c r="GJ66" s="1262"/>
      <c r="GK66" s="1262"/>
      <c r="GL66" s="1262"/>
      <c r="GM66" s="1262"/>
      <c r="GN66" s="1262"/>
      <c r="GO66" s="1262"/>
      <c r="GP66" s="1262"/>
      <c r="GQ66" s="1262"/>
      <c r="GR66" s="1262"/>
      <c r="GS66" s="1262"/>
      <c r="GT66" s="1262"/>
      <c r="GU66" s="1262"/>
      <c r="GV66" s="1262"/>
      <c r="GW66" s="1262"/>
      <c r="GX66" s="1262"/>
      <c r="GY66" s="1262"/>
      <c r="GZ66" s="1262"/>
      <c r="HA66" s="1262"/>
      <c r="HB66" s="1262"/>
      <c r="HC66" s="1262"/>
      <c r="HD66" s="1262"/>
    </row>
    <row r="67" spans="1:212">
      <c r="A67" s="1873"/>
      <c r="Y67" s="1875"/>
      <c r="AA67" s="1875"/>
      <c r="AB67" s="1261"/>
      <c r="AD67" s="1875"/>
      <c r="AE67" s="1875"/>
      <c r="AF67" s="1875"/>
    </row>
    <row r="68" spans="1:212">
      <c r="A68" s="1873"/>
      <c r="Y68" s="1875"/>
      <c r="AA68" s="1875"/>
      <c r="AD68" s="1875"/>
      <c r="AE68" s="1879"/>
      <c r="AF68" s="1879"/>
    </row>
    <row r="69" spans="1:212">
      <c r="A69" s="1873"/>
      <c r="Y69" s="1875"/>
      <c r="AA69" s="1261"/>
      <c r="AD69" s="1261"/>
      <c r="AE69" s="1262"/>
      <c r="AF69" s="1262"/>
    </row>
    <row r="70" spans="1:212">
      <c r="A70" s="1873"/>
      <c r="Y70" s="1261"/>
    </row>
    <row r="71" spans="1:212">
      <c r="A71" s="1873"/>
    </row>
    <row r="72" spans="1:212">
      <c r="A72" s="1873"/>
    </row>
    <row r="73" spans="1:212">
      <c r="A73" s="1873"/>
    </row>
    <row r="74" spans="1:212">
      <c r="A74" s="1873"/>
      <c r="B74" s="1876"/>
    </row>
    <row r="75" spans="1:212">
      <c r="A75" s="1873"/>
      <c r="Z75" s="1263"/>
    </row>
    <row r="76" spans="1:212">
      <c r="A76" s="1873"/>
      <c r="Z76" s="1263"/>
      <c r="AC76" s="1263"/>
      <c r="AG76" s="1263"/>
    </row>
    <row r="77" spans="1:212">
      <c r="A77" s="1873"/>
      <c r="Z77" s="1263"/>
      <c r="AC77" s="1263"/>
      <c r="AG77" s="1263"/>
      <c r="AH77" s="1263"/>
      <c r="AI77" s="1263"/>
      <c r="AJ77" s="1263"/>
    </row>
    <row r="78" spans="1:212">
      <c r="A78" s="1873"/>
      <c r="C78" s="1263"/>
      <c r="D78" s="1263"/>
      <c r="E78" s="1263"/>
      <c r="F78" s="1263"/>
      <c r="G78" s="1263"/>
      <c r="H78" s="1263"/>
      <c r="I78" s="1263"/>
      <c r="J78" s="1263"/>
      <c r="K78" s="1263"/>
      <c r="L78" s="1263"/>
      <c r="M78" s="1263"/>
      <c r="N78" s="1263"/>
      <c r="O78" s="1263"/>
      <c r="P78" s="1263"/>
      <c r="Q78" s="1263"/>
      <c r="R78" s="1263"/>
      <c r="S78" s="1263"/>
      <c r="T78" s="1263"/>
      <c r="U78" s="1263"/>
      <c r="V78" s="1263"/>
      <c r="W78" s="1263"/>
      <c r="X78" s="1263"/>
      <c r="Z78" s="1263"/>
      <c r="AC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874"/>
      <c r="BS78" s="1874"/>
      <c r="BT78" s="1874"/>
      <c r="BU78" s="1874"/>
      <c r="BV78" s="1874"/>
      <c r="BW78" s="1874"/>
      <c r="BX78" s="1874"/>
      <c r="BY78" s="1874"/>
      <c r="BZ78" s="1874"/>
      <c r="CA78" s="1874"/>
      <c r="CB78" s="1874"/>
      <c r="CC78" s="1874"/>
      <c r="CD78" s="1874"/>
      <c r="CE78" s="1874"/>
      <c r="CF78" s="1874"/>
      <c r="CG78" s="1874"/>
      <c r="CH78" s="1874"/>
      <c r="CI78" s="1874"/>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c r="DD78" s="1263"/>
      <c r="DE78" s="1263"/>
      <c r="DF78" s="1263"/>
      <c r="DG78" s="1263"/>
      <c r="DH78" s="1263"/>
      <c r="DI78" s="1263"/>
      <c r="DJ78" s="1263"/>
      <c r="DK78" s="1263"/>
      <c r="DL78" s="1263"/>
      <c r="DM78" s="1263"/>
      <c r="DN78" s="1263"/>
      <c r="DO78" s="1263"/>
      <c r="DP78" s="1263"/>
      <c r="DQ78" s="1263"/>
      <c r="DR78" s="1263"/>
      <c r="DS78" s="1263"/>
      <c r="DT78" s="1263"/>
      <c r="DU78" s="1263"/>
      <c r="DV78" s="1263"/>
      <c r="DW78" s="1263"/>
      <c r="DX78" s="1263"/>
      <c r="DY78" s="1263"/>
      <c r="DZ78" s="1263"/>
      <c r="EA78" s="1263"/>
      <c r="EB78" s="1263"/>
      <c r="EC78" s="1263"/>
      <c r="ED78" s="1263"/>
      <c r="EE78" s="1263"/>
      <c r="EF78" s="1263"/>
      <c r="EG78" s="1263"/>
      <c r="EH78" s="1263"/>
      <c r="EI78" s="1263"/>
      <c r="EJ78" s="1263"/>
      <c r="EK78" s="1263"/>
      <c r="EL78" s="1263"/>
      <c r="EM78" s="1263"/>
      <c r="EN78" s="1263"/>
      <c r="EO78" s="1263"/>
      <c r="EP78" s="1263"/>
      <c r="EQ78" s="1263"/>
      <c r="ER78" s="1263"/>
      <c r="ES78" s="1263"/>
      <c r="ET78" s="1263"/>
      <c r="EU78" s="1263"/>
      <c r="EV78" s="1263"/>
      <c r="EW78" s="1263"/>
      <c r="EX78" s="1263"/>
      <c r="EY78" s="1263"/>
      <c r="EZ78" s="1263"/>
      <c r="FA78" s="1263"/>
      <c r="FB78" s="1263"/>
      <c r="FC78" s="1263"/>
      <c r="FD78" s="1263"/>
      <c r="FE78" s="1263"/>
      <c r="FF78" s="1263"/>
      <c r="FG78" s="1263"/>
      <c r="FH78" s="1263"/>
      <c r="FI78" s="1263"/>
      <c r="FJ78" s="1263"/>
      <c r="FK78" s="1263"/>
      <c r="FL78" s="1263"/>
      <c r="FM78" s="1263"/>
      <c r="FN78" s="1263"/>
      <c r="FO78" s="1263"/>
      <c r="FP78" s="1263"/>
      <c r="FQ78" s="1263"/>
      <c r="FR78" s="1263"/>
      <c r="FS78" s="1263"/>
      <c r="FT78" s="1263"/>
      <c r="FU78" s="1263"/>
      <c r="FV78" s="1263"/>
      <c r="FW78" s="1263"/>
      <c r="FX78" s="1263"/>
      <c r="FY78" s="1263"/>
      <c r="FZ78" s="1263"/>
      <c r="GA78" s="1263"/>
      <c r="GB78" s="1263"/>
      <c r="GC78" s="1263"/>
      <c r="GD78" s="1263"/>
      <c r="GE78" s="1263"/>
      <c r="GF78" s="1263"/>
      <c r="GG78" s="1263"/>
      <c r="GH78" s="1263"/>
      <c r="GI78" s="1263"/>
      <c r="GJ78" s="1263"/>
      <c r="GK78" s="1263"/>
      <c r="GL78" s="1263"/>
      <c r="GM78" s="1263"/>
      <c r="GN78" s="1263"/>
      <c r="GO78" s="1263"/>
      <c r="GP78" s="1263"/>
      <c r="GQ78" s="1263"/>
      <c r="GR78" s="1263"/>
      <c r="GS78" s="1263"/>
      <c r="GT78" s="1263"/>
      <c r="GU78" s="1263"/>
      <c r="GV78" s="1263"/>
      <c r="GW78" s="1263"/>
      <c r="GX78" s="1263"/>
      <c r="GY78" s="1263"/>
      <c r="GZ78" s="1263"/>
      <c r="HA78" s="1263"/>
      <c r="HB78" s="1263"/>
      <c r="HC78" s="1263"/>
      <c r="HD78" s="1263"/>
    </row>
    <row r="79" spans="1:212">
      <c r="A79" s="1873"/>
      <c r="C79" s="1263"/>
      <c r="D79" s="1263"/>
      <c r="E79" s="1263"/>
      <c r="F79" s="1263"/>
      <c r="G79" s="1263"/>
      <c r="H79" s="1263"/>
      <c r="I79" s="1263"/>
      <c r="J79" s="1263"/>
      <c r="K79" s="1263"/>
      <c r="L79" s="1263"/>
      <c r="M79" s="1263"/>
      <c r="N79" s="1263"/>
      <c r="O79" s="1263"/>
      <c r="P79" s="1263"/>
      <c r="Q79" s="1263"/>
      <c r="R79" s="1263"/>
      <c r="S79" s="1263"/>
      <c r="T79" s="1263"/>
      <c r="U79" s="1263"/>
      <c r="V79" s="1263"/>
      <c r="W79" s="1263"/>
      <c r="X79" s="1263"/>
      <c r="Z79" s="1263"/>
      <c r="AB79" s="1263"/>
      <c r="AC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874"/>
      <c r="BS79" s="1874"/>
      <c r="BT79" s="1874"/>
      <c r="BU79" s="1874"/>
      <c r="BV79" s="1874"/>
      <c r="BW79" s="1874"/>
      <c r="BX79" s="1874"/>
      <c r="BY79" s="1874"/>
      <c r="BZ79" s="1874"/>
      <c r="CA79" s="1874"/>
      <c r="CB79" s="1874"/>
      <c r="CC79" s="1874"/>
      <c r="CD79" s="1874"/>
      <c r="CE79" s="1874"/>
      <c r="CF79" s="1874"/>
      <c r="CG79" s="1874"/>
      <c r="CH79" s="1874"/>
      <c r="CI79" s="1874"/>
      <c r="CJ79" s="1263"/>
      <c r="CK79" s="1263"/>
      <c r="CL79" s="1263"/>
      <c r="CM79" s="1263"/>
      <c r="CN79" s="1263"/>
      <c r="CO79" s="1263"/>
      <c r="CP79" s="1263"/>
      <c r="CQ79" s="1263"/>
      <c r="CR79" s="1263"/>
      <c r="CS79" s="1263"/>
      <c r="CT79" s="1263"/>
      <c r="CU79" s="1263"/>
      <c r="CV79" s="1263"/>
      <c r="CW79" s="1263"/>
      <c r="CX79" s="1263"/>
      <c r="CY79" s="1263"/>
      <c r="CZ79" s="1263"/>
      <c r="DA79" s="1263"/>
      <c r="DB79" s="1263"/>
      <c r="DC79" s="1263"/>
      <c r="DD79" s="1263"/>
      <c r="DE79" s="1263"/>
      <c r="DF79" s="1263"/>
      <c r="DG79" s="1263"/>
      <c r="DH79" s="1263"/>
      <c r="DI79" s="1263"/>
      <c r="DJ79" s="1263"/>
      <c r="DK79" s="1263"/>
      <c r="DL79" s="1263"/>
      <c r="DM79" s="1263"/>
      <c r="DN79" s="1263"/>
      <c r="DO79" s="1263"/>
      <c r="DP79" s="1263"/>
      <c r="DQ79" s="1263"/>
      <c r="DR79" s="1263"/>
      <c r="DS79" s="1263"/>
      <c r="DT79" s="1263"/>
      <c r="DU79" s="1263"/>
      <c r="DV79" s="1263"/>
      <c r="DW79" s="1263"/>
      <c r="DX79" s="1263"/>
      <c r="DY79" s="1263"/>
      <c r="DZ79" s="1263"/>
      <c r="EA79" s="1263"/>
      <c r="EB79" s="1263"/>
      <c r="EC79" s="1263"/>
      <c r="ED79" s="1263"/>
      <c r="EE79" s="1263"/>
      <c r="EF79" s="1263"/>
      <c r="EG79" s="1263"/>
      <c r="EH79" s="1263"/>
      <c r="EI79" s="1263"/>
      <c r="EJ79" s="1263"/>
      <c r="EK79" s="1263"/>
      <c r="EL79" s="1263"/>
      <c r="EM79" s="1263"/>
      <c r="EN79" s="1263"/>
      <c r="EO79" s="1263"/>
      <c r="EP79" s="1263"/>
      <c r="EQ79" s="1263"/>
      <c r="ER79" s="1263"/>
      <c r="ES79" s="1263"/>
      <c r="ET79" s="1263"/>
      <c r="EU79" s="1263"/>
      <c r="EV79" s="1263"/>
      <c r="EW79" s="1263"/>
      <c r="EX79" s="1263"/>
      <c r="EY79" s="1263"/>
      <c r="EZ79" s="1263"/>
      <c r="FA79" s="1263"/>
      <c r="FB79" s="1263"/>
      <c r="FC79" s="1263"/>
      <c r="FD79" s="1263"/>
      <c r="FE79" s="1263"/>
      <c r="FF79" s="1263"/>
      <c r="FG79" s="1263"/>
      <c r="FH79" s="1263"/>
      <c r="FI79" s="1263"/>
      <c r="FJ79" s="1263"/>
      <c r="FK79" s="1263"/>
      <c r="FL79" s="1263"/>
      <c r="FM79" s="1263"/>
      <c r="FN79" s="1263"/>
      <c r="FO79" s="1263"/>
      <c r="FP79" s="1263"/>
      <c r="FQ79" s="1263"/>
      <c r="FR79" s="1263"/>
      <c r="FS79" s="1263"/>
      <c r="FT79" s="1263"/>
      <c r="FU79" s="1263"/>
      <c r="FV79" s="1263"/>
      <c r="FW79" s="1263"/>
      <c r="FX79" s="1263"/>
      <c r="FY79" s="1263"/>
      <c r="FZ79" s="1263"/>
      <c r="GA79" s="1263"/>
      <c r="GB79" s="1263"/>
      <c r="GC79" s="1263"/>
      <c r="GD79" s="1263"/>
      <c r="GE79" s="1263"/>
      <c r="GF79" s="1263"/>
      <c r="GG79" s="1263"/>
      <c r="GH79" s="1263"/>
      <c r="GI79" s="1263"/>
      <c r="GJ79" s="1263"/>
      <c r="GK79" s="1263"/>
      <c r="GL79" s="1263"/>
      <c r="GM79" s="1263"/>
      <c r="GN79" s="1263"/>
      <c r="GO79" s="1263"/>
      <c r="GP79" s="1263"/>
      <c r="GQ79" s="1263"/>
      <c r="GR79" s="1263"/>
      <c r="GS79" s="1263"/>
      <c r="GT79" s="1263"/>
      <c r="GU79" s="1263"/>
      <c r="GV79" s="1263"/>
      <c r="GW79" s="1263"/>
      <c r="GX79" s="1263"/>
      <c r="GY79" s="1263"/>
      <c r="GZ79" s="1263"/>
      <c r="HA79" s="1263"/>
      <c r="HB79" s="1263"/>
      <c r="HC79" s="1263"/>
      <c r="HD79" s="1263"/>
    </row>
    <row r="80" spans="1:212">
      <c r="A80" s="1873"/>
      <c r="C80" s="1263"/>
      <c r="D80" s="1263"/>
      <c r="E80" s="1263"/>
      <c r="F80" s="1263"/>
      <c r="G80" s="1263"/>
      <c r="H80" s="1263"/>
      <c r="I80" s="1263"/>
      <c r="J80" s="1263"/>
      <c r="K80" s="1263"/>
      <c r="L80" s="1263"/>
      <c r="M80" s="1263"/>
      <c r="N80" s="1263"/>
      <c r="O80" s="1263"/>
      <c r="P80" s="1263"/>
      <c r="Q80" s="1263"/>
      <c r="R80" s="1263"/>
      <c r="S80" s="1263"/>
      <c r="T80" s="1263"/>
      <c r="U80" s="1263"/>
      <c r="V80" s="1263"/>
      <c r="W80" s="1263"/>
      <c r="X80" s="1263"/>
      <c r="Z80" s="1263"/>
      <c r="AB80" s="1263"/>
      <c r="AC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874"/>
      <c r="BS80" s="1874"/>
      <c r="BT80" s="1874"/>
      <c r="BU80" s="1874"/>
      <c r="BV80" s="1874"/>
      <c r="BW80" s="1874"/>
      <c r="BX80" s="1874"/>
      <c r="BY80" s="1874"/>
      <c r="BZ80" s="1874"/>
      <c r="CA80" s="1874"/>
      <c r="CB80" s="1874"/>
      <c r="CC80" s="1874"/>
      <c r="CD80" s="1874"/>
      <c r="CE80" s="1874"/>
      <c r="CF80" s="1874"/>
      <c r="CG80" s="1874"/>
      <c r="CH80" s="1874"/>
      <c r="CI80" s="1874"/>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c r="DD80" s="1263"/>
      <c r="DE80" s="1263"/>
      <c r="DF80" s="1263"/>
      <c r="DG80" s="1263"/>
      <c r="DH80" s="1263"/>
      <c r="DI80" s="1263"/>
      <c r="DJ80" s="1263"/>
      <c r="DK80" s="1263"/>
      <c r="DL80" s="1263"/>
      <c r="DM80" s="1263"/>
      <c r="DN80" s="1263"/>
      <c r="DO80" s="1263"/>
      <c r="DP80" s="1263"/>
      <c r="DQ80" s="1263"/>
      <c r="DR80" s="1263"/>
      <c r="DS80" s="1263"/>
      <c r="DT80" s="1263"/>
      <c r="DU80" s="1263"/>
      <c r="DV80" s="1263"/>
      <c r="DW80" s="1263"/>
      <c r="DX80" s="1263"/>
      <c r="DY80" s="1263"/>
      <c r="DZ80" s="1263"/>
      <c r="EA80" s="1263"/>
      <c r="EB80" s="1263"/>
      <c r="EC80" s="1263"/>
      <c r="ED80" s="1263"/>
      <c r="EE80" s="1263"/>
      <c r="EF80" s="1263"/>
      <c r="EG80" s="1263"/>
      <c r="EH80" s="1263"/>
      <c r="EI80" s="1263"/>
      <c r="EJ80" s="1263"/>
      <c r="EK80" s="1263"/>
      <c r="EL80" s="1263"/>
      <c r="EM80" s="1263"/>
      <c r="EN80" s="1263"/>
      <c r="EO80" s="1263"/>
      <c r="EP80" s="1263"/>
      <c r="EQ80" s="1263"/>
      <c r="ER80" s="1263"/>
      <c r="ES80" s="1263"/>
      <c r="ET80" s="1263"/>
      <c r="EU80" s="1263"/>
      <c r="EV80" s="1263"/>
      <c r="EW80" s="1263"/>
      <c r="EX80" s="1263"/>
      <c r="EY80" s="1263"/>
      <c r="EZ80" s="1263"/>
      <c r="FA80" s="1263"/>
      <c r="FB80" s="1263"/>
      <c r="FC80" s="1263"/>
      <c r="FD80" s="1263"/>
      <c r="FE80" s="1263"/>
      <c r="FF80" s="1263"/>
      <c r="FG80" s="1263"/>
      <c r="FH80" s="1263"/>
      <c r="FI80" s="1263"/>
      <c r="FJ80" s="1263"/>
      <c r="FK80" s="1263"/>
      <c r="FL80" s="1263"/>
      <c r="FM80" s="1263"/>
      <c r="FN80" s="1263"/>
      <c r="FO80" s="1263"/>
      <c r="FP80" s="1263"/>
      <c r="FQ80" s="1263"/>
      <c r="FR80" s="1263"/>
      <c r="FS80" s="1263"/>
      <c r="FT80" s="1263"/>
      <c r="FU80" s="1263"/>
      <c r="FV80" s="1263"/>
      <c r="FW80" s="1263"/>
      <c r="FX80" s="1263"/>
      <c r="FY80" s="1263"/>
      <c r="FZ80" s="1263"/>
      <c r="GA80" s="1263"/>
      <c r="GB80" s="1263"/>
      <c r="GC80" s="1263"/>
      <c r="GD80" s="1263"/>
      <c r="GE80" s="1263"/>
      <c r="GF80" s="1263"/>
      <c r="GG80" s="1263"/>
      <c r="GH80" s="1263"/>
      <c r="GI80" s="1263"/>
      <c r="GJ80" s="1263"/>
      <c r="GK80" s="1263"/>
      <c r="GL80" s="1263"/>
      <c r="GM80" s="1263"/>
      <c r="GN80" s="1263"/>
      <c r="GO80" s="1263"/>
      <c r="GP80" s="1263"/>
      <c r="GQ80" s="1263"/>
      <c r="GR80" s="1263"/>
      <c r="GS80" s="1263"/>
      <c r="GT80" s="1263"/>
      <c r="GU80" s="1263"/>
      <c r="GV80" s="1263"/>
      <c r="GW80" s="1263"/>
      <c r="GX80" s="1263"/>
      <c r="GY80" s="1263"/>
      <c r="GZ80" s="1263"/>
      <c r="HA80" s="1263"/>
      <c r="HB80" s="1263"/>
      <c r="HC80" s="1263"/>
      <c r="HD80" s="1263"/>
    </row>
    <row r="81" spans="1:212">
      <c r="A81" s="1873"/>
      <c r="C81" s="1263"/>
      <c r="D81" s="1263"/>
      <c r="E81" s="1263"/>
      <c r="F81" s="1263"/>
      <c r="G81" s="1263"/>
      <c r="H81" s="1263"/>
      <c r="I81" s="1263"/>
      <c r="J81" s="1263"/>
      <c r="K81" s="1263"/>
      <c r="L81" s="1263"/>
      <c r="M81" s="1263"/>
      <c r="N81" s="1263"/>
      <c r="O81" s="1263"/>
      <c r="P81" s="1263"/>
      <c r="Q81" s="1263"/>
      <c r="R81" s="1263"/>
      <c r="S81" s="1263"/>
      <c r="T81" s="1263"/>
      <c r="U81" s="1263"/>
      <c r="V81" s="1263"/>
      <c r="W81" s="1263"/>
      <c r="X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874"/>
      <c r="BS81" s="1874"/>
      <c r="BT81" s="1874"/>
      <c r="BU81" s="1874"/>
      <c r="BV81" s="1874"/>
      <c r="BW81" s="1874"/>
      <c r="BX81" s="1874"/>
      <c r="BY81" s="1874"/>
      <c r="BZ81" s="1874"/>
      <c r="CA81" s="1874"/>
      <c r="CB81" s="1874"/>
      <c r="CC81" s="1874"/>
      <c r="CD81" s="1874"/>
      <c r="CE81" s="1874"/>
      <c r="CF81" s="1874"/>
      <c r="CG81" s="1874"/>
      <c r="CH81" s="1874"/>
      <c r="CI81" s="1874"/>
      <c r="CJ81" s="1263"/>
      <c r="CK81" s="1263"/>
      <c r="CL81" s="1263"/>
      <c r="CM81" s="1263"/>
      <c r="CN81" s="1263"/>
      <c r="CO81" s="1263"/>
      <c r="CP81" s="1263"/>
      <c r="CQ81" s="1263"/>
      <c r="CR81" s="1263"/>
      <c r="CS81" s="1263"/>
      <c r="CT81" s="1263"/>
      <c r="CU81" s="1263"/>
      <c r="CV81" s="1263"/>
      <c r="CW81" s="1263"/>
      <c r="CX81" s="1263"/>
      <c r="CY81" s="1263"/>
      <c r="CZ81" s="1263"/>
      <c r="DA81" s="1263"/>
      <c r="DB81" s="1263"/>
      <c r="DC81" s="1263"/>
      <c r="DD81" s="1263"/>
      <c r="DE81" s="1263"/>
      <c r="DF81" s="1263"/>
      <c r="DG81" s="1263"/>
      <c r="DH81" s="1263"/>
      <c r="DI81" s="1263"/>
      <c r="DJ81" s="1263"/>
      <c r="DK81" s="1263"/>
      <c r="DL81" s="1263"/>
      <c r="DM81" s="1263"/>
      <c r="DN81" s="1263"/>
      <c r="DO81" s="1263"/>
      <c r="DP81" s="1263"/>
      <c r="DQ81" s="1263"/>
      <c r="DR81" s="1263"/>
      <c r="DS81" s="1263"/>
      <c r="DT81" s="1263"/>
      <c r="DU81" s="1263"/>
      <c r="DV81" s="1263"/>
      <c r="DW81" s="1263"/>
      <c r="DX81" s="1263"/>
      <c r="DY81" s="1263"/>
      <c r="DZ81" s="1263"/>
      <c r="EA81" s="1263"/>
      <c r="EB81" s="1263"/>
      <c r="EC81" s="1263"/>
      <c r="ED81" s="1263"/>
      <c r="EE81" s="1263"/>
      <c r="EF81" s="1263"/>
      <c r="EG81" s="1263"/>
      <c r="EH81" s="1263"/>
      <c r="EI81" s="1263"/>
      <c r="EJ81" s="1263"/>
      <c r="EK81" s="1263"/>
      <c r="EL81" s="1263"/>
      <c r="EM81" s="1263"/>
      <c r="EN81" s="1263"/>
      <c r="EO81" s="1263"/>
      <c r="EP81" s="1263"/>
      <c r="EQ81" s="1263"/>
      <c r="ER81" s="1263"/>
      <c r="ES81" s="1263"/>
      <c r="ET81" s="1263"/>
      <c r="EU81" s="1263"/>
      <c r="EV81" s="1263"/>
      <c r="EW81" s="1263"/>
      <c r="EX81" s="1263"/>
      <c r="EY81" s="1263"/>
      <c r="EZ81" s="1263"/>
      <c r="FA81" s="1263"/>
      <c r="FB81" s="1263"/>
      <c r="FC81" s="1263"/>
      <c r="FD81" s="1263"/>
      <c r="FE81" s="1263"/>
      <c r="FF81" s="1263"/>
      <c r="FG81" s="1263"/>
      <c r="FH81" s="1263"/>
      <c r="FI81" s="1263"/>
      <c r="FJ81" s="1263"/>
      <c r="FK81" s="1263"/>
      <c r="FL81" s="1263"/>
      <c r="FM81" s="1263"/>
      <c r="FN81" s="1263"/>
      <c r="FO81" s="1263"/>
      <c r="FP81" s="1263"/>
      <c r="FQ81" s="1263"/>
      <c r="FR81" s="1263"/>
      <c r="FS81" s="1263"/>
      <c r="FT81" s="1263"/>
      <c r="FU81" s="1263"/>
      <c r="FV81" s="1263"/>
      <c r="FW81" s="1263"/>
      <c r="FX81" s="1263"/>
      <c r="FY81" s="1263"/>
      <c r="FZ81" s="1263"/>
      <c r="GA81" s="1263"/>
      <c r="GB81" s="1263"/>
      <c r="GC81" s="1263"/>
      <c r="GD81" s="1263"/>
      <c r="GE81" s="1263"/>
      <c r="GF81" s="1263"/>
      <c r="GG81" s="1263"/>
      <c r="GH81" s="1263"/>
      <c r="GI81" s="1263"/>
      <c r="GJ81" s="1263"/>
      <c r="GK81" s="1263"/>
      <c r="GL81" s="1263"/>
      <c r="GM81" s="1263"/>
      <c r="GN81" s="1263"/>
      <c r="GO81" s="1263"/>
      <c r="GP81" s="1263"/>
      <c r="GQ81" s="1263"/>
      <c r="GR81" s="1263"/>
      <c r="GS81" s="1263"/>
      <c r="GT81" s="1263"/>
      <c r="GU81" s="1263"/>
      <c r="GV81" s="1263"/>
      <c r="GW81" s="1263"/>
      <c r="GX81" s="1263"/>
      <c r="GY81" s="1263"/>
      <c r="GZ81" s="1263"/>
      <c r="HA81" s="1263"/>
      <c r="HB81" s="1263"/>
      <c r="HC81" s="1263"/>
      <c r="HD81" s="1263"/>
    </row>
    <row r="82" spans="1:212">
      <c r="A82" s="1873"/>
      <c r="C82" s="1263"/>
      <c r="D82" s="1263"/>
      <c r="E82" s="1263"/>
      <c r="F82" s="1263"/>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874"/>
      <c r="BS82" s="1874"/>
      <c r="BT82" s="1874"/>
      <c r="BU82" s="1874"/>
      <c r="BV82" s="1874"/>
      <c r="BW82" s="1874"/>
      <c r="BX82" s="1874"/>
      <c r="BY82" s="1874"/>
      <c r="BZ82" s="1874"/>
      <c r="CA82" s="1874"/>
      <c r="CB82" s="1874"/>
      <c r="CC82" s="1874"/>
      <c r="CD82" s="1874"/>
      <c r="CE82" s="1874"/>
      <c r="CF82" s="1874"/>
      <c r="CG82" s="1874"/>
      <c r="CH82" s="1874"/>
      <c r="CI82" s="1874"/>
      <c r="CJ82" s="1263"/>
      <c r="CK82" s="1263"/>
      <c r="CL82" s="1263"/>
      <c r="CM82" s="1263"/>
      <c r="CN82" s="1263"/>
      <c r="CO82" s="1263"/>
      <c r="CP82" s="1263"/>
      <c r="CQ82" s="1263"/>
      <c r="CR82" s="1263"/>
      <c r="CS82" s="1263"/>
      <c r="CT82" s="1263"/>
      <c r="CU82" s="1263"/>
      <c r="CV82" s="1263"/>
      <c r="CW82" s="1263"/>
      <c r="CX82" s="1263"/>
      <c r="CY82" s="1263"/>
      <c r="CZ82" s="1263"/>
      <c r="DA82" s="1263"/>
      <c r="DB82" s="1263"/>
      <c r="DC82" s="1263"/>
      <c r="DD82" s="1263"/>
      <c r="DE82" s="1263"/>
      <c r="DF82" s="1263"/>
      <c r="DG82" s="1263"/>
      <c r="DH82" s="1263"/>
      <c r="DI82" s="1263"/>
      <c r="DJ82" s="1263"/>
      <c r="DK82" s="1263"/>
      <c r="DL82" s="1263"/>
      <c r="DM82" s="1263"/>
      <c r="DN82" s="1263"/>
      <c r="DO82" s="1263"/>
      <c r="DP82" s="1263"/>
      <c r="DQ82" s="1263"/>
      <c r="DR82" s="1263"/>
      <c r="DS82" s="1263"/>
      <c r="DT82" s="1263"/>
      <c r="DU82" s="1263"/>
      <c r="DV82" s="1263"/>
      <c r="DW82" s="1263"/>
      <c r="DX82" s="1263"/>
      <c r="DY82" s="1263"/>
      <c r="DZ82" s="1263"/>
      <c r="EA82" s="1263"/>
      <c r="EB82" s="1263"/>
      <c r="EC82" s="1263"/>
      <c r="ED82" s="1263"/>
      <c r="EE82" s="1263"/>
      <c r="EF82" s="1263"/>
      <c r="EG82" s="1263"/>
      <c r="EH82" s="1263"/>
      <c r="EI82" s="1263"/>
      <c r="EJ82" s="1263"/>
      <c r="EK82" s="1263"/>
      <c r="EL82" s="1263"/>
      <c r="EM82" s="1263"/>
      <c r="EN82" s="1263"/>
      <c r="EO82" s="1263"/>
      <c r="EP82" s="1263"/>
      <c r="EQ82" s="1263"/>
      <c r="ER82" s="1263"/>
      <c r="ES82" s="1263"/>
      <c r="ET82" s="1263"/>
      <c r="EU82" s="1263"/>
      <c r="EV82" s="1263"/>
      <c r="EW82" s="1263"/>
      <c r="EX82" s="1263"/>
      <c r="EY82" s="1263"/>
      <c r="EZ82" s="1263"/>
      <c r="FA82" s="1263"/>
      <c r="FB82" s="1263"/>
      <c r="FC82" s="1263"/>
      <c r="FD82" s="1263"/>
      <c r="FE82" s="1263"/>
      <c r="FF82" s="1263"/>
      <c r="FG82" s="1263"/>
      <c r="FH82" s="1263"/>
      <c r="FI82" s="1263"/>
      <c r="FJ82" s="1263"/>
      <c r="FK82" s="1263"/>
      <c r="FL82" s="1263"/>
      <c r="FM82" s="1263"/>
      <c r="FN82" s="1263"/>
      <c r="FO82" s="1263"/>
      <c r="FP82" s="1263"/>
      <c r="FQ82" s="1263"/>
      <c r="FR82" s="1263"/>
      <c r="FS82" s="1263"/>
      <c r="FT82" s="1263"/>
      <c r="FU82" s="1263"/>
      <c r="FV82" s="1263"/>
      <c r="FW82" s="1263"/>
      <c r="FX82" s="1263"/>
      <c r="FY82" s="1263"/>
      <c r="FZ82" s="1263"/>
      <c r="GA82" s="1263"/>
      <c r="GB82" s="1263"/>
      <c r="GC82" s="1263"/>
      <c r="GD82" s="1263"/>
      <c r="GE82" s="1263"/>
      <c r="GF82" s="1263"/>
      <c r="GG82" s="1263"/>
      <c r="GH82" s="1263"/>
      <c r="GI82" s="1263"/>
      <c r="GJ82" s="1263"/>
      <c r="GK82" s="1263"/>
      <c r="GL82" s="1263"/>
      <c r="GM82" s="1263"/>
      <c r="GN82" s="1263"/>
      <c r="GO82" s="1263"/>
      <c r="GP82" s="1263"/>
      <c r="GQ82" s="1263"/>
      <c r="GR82" s="1263"/>
      <c r="GS82" s="1263"/>
      <c r="GT82" s="1263"/>
      <c r="GU82" s="1263"/>
      <c r="GV82" s="1263"/>
      <c r="GW82" s="1263"/>
      <c r="GX82" s="1263"/>
      <c r="GY82" s="1263"/>
      <c r="GZ82" s="1263"/>
      <c r="HA82" s="1263"/>
      <c r="HB82" s="1263"/>
      <c r="HC82" s="1263"/>
      <c r="HD82" s="1263"/>
    </row>
    <row r="83" spans="1:212">
      <c r="A83" s="187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874"/>
      <c r="BS83" s="1874"/>
      <c r="BT83" s="1874"/>
      <c r="BU83" s="1874"/>
      <c r="BV83" s="1874"/>
      <c r="BW83" s="1874"/>
      <c r="BX83" s="1874"/>
      <c r="BY83" s="1874"/>
      <c r="BZ83" s="1874"/>
      <c r="CA83" s="1874"/>
      <c r="CB83" s="1874"/>
      <c r="CC83" s="1874"/>
      <c r="CD83" s="1874"/>
      <c r="CE83" s="1874"/>
      <c r="CF83" s="1874"/>
      <c r="CG83" s="1874"/>
      <c r="CH83" s="1874"/>
      <c r="CI83" s="1874"/>
      <c r="CJ83" s="1263"/>
      <c r="CK83" s="1263"/>
      <c r="CL83" s="1263"/>
      <c r="CM83" s="1263"/>
      <c r="CN83" s="1263"/>
      <c r="CO83" s="1263"/>
      <c r="CP83" s="1263"/>
      <c r="CQ83" s="1263"/>
      <c r="CR83" s="1263"/>
      <c r="CS83" s="1263"/>
      <c r="CT83" s="1263"/>
      <c r="CU83" s="1263"/>
      <c r="CV83" s="1263"/>
      <c r="CW83" s="1263"/>
      <c r="CX83" s="1263"/>
      <c r="CY83" s="1263"/>
      <c r="CZ83" s="1263"/>
      <c r="DA83" s="1263"/>
      <c r="DB83" s="1263"/>
      <c r="DC83" s="1263"/>
      <c r="DD83" s="1263"/>
      <c r="DE83" s="1263"/>
      <c r="DF83" s="1263"/>
      <c r="DG83" s="1263"/>
      <c r="DH83" s="1263"/>
      <c r="DI83" s="1263"/>
      <c r="DJ83" s="1263"/>
      <c r="DK83" s="1263"/>
      <c r="DL83" s="1263"/>
      <c r="DM83" s="1263"/>
      <c r="DN83" s="1263"/>
      <c r="DO83" s="1263"/>
      <c r="DP83" s="1263"/>
      <c r="DQ83" s="1263"/>
      <c r="DR83" s="1263"/>
      <c r="DS83" s="1263"/>
      <c r="DT83" s="1263"/>
      <c r="DU83" s="1263"/>
      <c r="DV83" s="1263"/>
      <c r="DW83" s="1263"/>
      <c r="DX83" s="1263"/>
      <c r="DY83" s="1263"/>
      <c r="DZ83" s="1263"/>
      <c r="EA83" s="1263"/>
      <c r="EB83" s="1263"/>
      <c r="EC83" s="1263"/>
      <c r="ED83" s="1263"/>
      <c r="EE83" s="1263"/>
      <c r="EF83" s="1263"/>
      <c r="EG83" s="1263"/>
      <c r="EH83" s="1263"/>
      <c r="EI83" s="1263"/>
      <c r="EJ83" s="1263"/>
      <c r="EK83" s="1263"/>
      <c r="EL83" s="1263"/>
      <c r="EM83" s="1263"/>
      <c r="EN83" s="1263"/>
      <c r="EO83" s="1263"/>
      <c r="EP83" s="1263"/>
      <c r="EQ83" s="1263"/>
      <c r="ER83" s="1263"/>
      <c r="ES83" s="1263"/>
      <c r="ET83" s="1263"/>
      <c r="EU83" s="1263"/>
      <c r="EV83" s="1263"/>
      <c r="EW83" s="1263"/>
      <c r="EX83" s="1263"/>
      <c r="EY83" s="1263"/>
      <c r="EZ83" s="1263"/>
      <c r="FA83" s="1263"/>
      <c r="FB83" s="1263"/>
      <c r="FC83" s="1263"/>
      <c r="FD83" s="1263"/>
      <c r="FE83" s="1263"/>
      <c r="FF83" s="1263"/>
      <c r="FG83" s="1263"/>
      <c r="FH83" s="1263"/>
      <c r="FI83" s="1263"/>
      <c r="FJ83" s="1263"/>
      <c r="FK83" s="1263"/>
      <c r="FL83" s="1263"/>
      <c r="FM83" s="1263"/>
      <c r="FN83" s="1263"/>
      <c r="FO83" s="1263"/>
      <c r="FP83" s="1263"/>
      <c r="FQ83" s="1263"/>
      <c r="FR83" s="1263"/>
      <c r="FS83" s="1263"/>
      <c r="FT83" s="1263"/>
      <c r="FU83" s="1263"/>
      <c r="FV83" s="1263"/>
      <c r="FW83" s="1263"/>
      <c r="FX83" s="1263"/>
      <c r="FY83" s="1263"/>
      <c r="FZ83" s="1263"/>
      <c r="GA83" s="1263"/>
      <c r="GB83" s="1263"/>
      <c r="GC83" s="1263"/>
      <c r="GD83" s="1263"/>
      <c r="GE83" s="1263"/>
      <c r="GF83" s="1263"/>
      <c r="GG83" s="1263"/>
      <c r="GH83" s="1263"/>
      <c r="GI83" s="1263"/>
      <c r="GJ83" s="1263"/>
      <c r="GK83" s="1263"/>
      <c r="GL83" s="1263"/>
      <c r="GM83" s="1263"/>
      <c r="GN83" s="1263"/>
      <c r="GO83" s="1263"/>
      <c r="GP83" s="1263"/>
      <c r="GQ83" s="1263"/>
      <c r="GR83" s="1263"/>
      <c r="GS83" s="1263"/>
      <c r="GT83" s="1263"/>
      <c r="GU83" s="1263"/>
      <c r="GV83" s="1263"/>
      <c r="GW83" s="1263"/>
      <c r="GX83" s="1263"/>
      <c r="GY83" s="1263"/>
      <c r="GZ83" s="1263"/>
      <c r="HA83" s="1263"/>
      <c r="HB83" s="1263"/>
      <c r="HC83" s="1263"/>
      <c r="HD83" s="1263"/>
    </row>
    <row r="84" spans="1:212">
      <c r="A84" s="187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874"/>
      <c r="BS84" s="1874"/>
      <c r="BT84" s="1874"/>
      <c r="BU84" s="1874"/>
      <c r="BV84" s="1874"/>
      <c r="BW84" s="1874"/>
      <c r="BX84" s="1874"/>
      <c r="BY84" s="1874"/>
      <c r="BZ84" s="1874"/>
      <c r="CA84" s="1874"/>
      <c r="CB84" s="1874"/>
      <c r="CC84" s="1874"/>
      <c r="CD84" s="1874"/>
      <c r="CE84" s="1874"/>
      <c r="CF84" s="1874"/>
      <c r="CG84" s="1874"/>
      <c r="CH84" s="1874"/>
      <c r="CI84" s="1874"/>
      <c r="CJ84" s="1263"/>
      <c r="CK84" s="1263"/>
      <c r="CL84" s="1263"/>
      <c r="CM84" s="1263"/>
      <c r="CN84" s="1263"/>
      <c r="CO84" s="1263"/>
      <c r="CP84" s="1263"/>
      <c r="CQ84" s="1263"/>
      <c r="CR84" s="1263"/>
      <c r="CS84" s="1263"/>
      <c r="CT84" s="1263"/>
      <c r="CU84" s="1263"/>
      <c r="CV84" s="1263"/>
      <c r="CW84" s="1263"/>
      <c r="CX84" s="1263"/>
      <c r="CY84" s="1263"/>
      <c r="CZ84" s="1263"/>
      <c r="DA84" s="1263"/>
      <c r="DB84" s="1263"/>
      <c r="DC84" s="1263"/>
      <c r="DD84" s="1263"/>
      <c r="DE84" s="1263"/>
      <c r="DF84" s="1263"/>
      <c r="DG84" s="1263"/>
      <c r="DH84" s="1263"/>
      <c r="DI84" s="1263"/>
      <c r="DJ84" s="1263"/>
      <c r="DK84" s="1263"/>
      <c r="DL84" s="1263"/>
      <c r="DM84" s="1263"/>
      <c r="DN84" s="1263"/>
      <c r="DO84" s="1263"/>
      <c r="DP84" s="1263"/>
      <c r="DQ84" s="1263"/>
      <c r="DR84" s="1263"/>
      <c r="DS84" s="1263"/>
      <c r="DT84" s="1263"/>
      <c r="DU84" s="1263"/>
      <c r="DV84" s="1263"/>
      <c r="DW84" s="1263"/>
      <c r="DX84" s="1263"/>
      <c r="DY84" s="1263"/>
      <c r="DZ84" s="1263"/>
      <c r="EA84" s="1263"/>
      <c r="EB84" s="1263"/>
      <c r="EC84" s="1263"/>
      <c r="ED84" s="1263"/>
      <c r="EE84" s="1263"/>
      <c r="EF84" s="1263"/>
      <c r="EG84" s="1263"/>
      <c r="EH84" s="1263"/>
      <c r="EI84" s="1263"/>
      <c r="EJ84" s="1263"/>
      <c r="EK84" s="1263"/>
      <c r="EL84" s="1263"/>
      <c r="EM84" s="1263"/>
      <c r="EN84" s="1263"/>
      <c r="EO84" s="1263"/>
      <c r="EP84" s="1263"/>
      <c r="EQ84" s="1263"/>
      <c r="ER84" s="1263"/>
      <c r="ES84" s="1263"/>
      <c r="ET84" s="1263"/>
      <c r="EU84" s="1263"/>
      <c r="EV84" s="1263"/>
      <c r="EW84" s="1263"/>
      <c r="EX84" s="1263"/>
      <c r="EY84" s="1263"/>
      <c r="EZ84" s="1263"/>
      <c r="FA84" s="1263"/>
      <c r="FB84" s="1263"/>
      <c r="FC84" s="1263"/>
      <c r="FD84" s="1263"/>
      <c r="FE84" s="1263"/>
      <c r="FF84" s="1263"/>
      <c r="FG84" s="1263"/>
      <c r="FH84" s="1263"/>
      <c r="FI84" s="1263"/>
      <c r="FJ84" s="1263"/>
      <c r="FK84" s="1263"/>
      <c r="FL84" s="1263"/>
      <c r="FM84" s="1263"/>
      <c r="FN84" s="1263"/>
      <c r="FO84" s="1263"/>
      <c r="FP84" s="1263"/>
      <c r="FQ84" s="1263"/>
      <c r="FR84" s="1263"/>
      <c r="FS84" s="1263"/>
      <c r="FT84" s="1263"/>
      <c r="FU84" s="1263"/>
      <c r="FV84" s="1263"/>
      <c r="FW84" s="1263"/>
      <c r="FX84" s="1263"/>
      <c r="FY84" s="1263"/>
      <c r="FZ84" s="1263"/>
      <c r="GA84" s="1263"/>
      <c r="GB84" s="1263"/>
      <c r="GC84" s="1263"/>
      <c r="GD84" s="1263"/>
      <c r="GE84" s="1263"/>
      <c r="GF84" s="1263"/>
      <c r="GG84" s="1263"/>
      <c r="GH84" s="1263"/>
      <c r="GI84" s="1263"/>
      <c r="GJ84" s="1263"/>
      <c r="GK84" s="1263"/>
      <c r="GL84" s="1263"/>
      <c r="GM84" s="1263"/>
      <c r="GN84" s="1263"/>
      <c r="GO84" s="1263"/>
      <c r="GP84" s="1263"/>
      <c r="GQ84" s="1263"/>
      <c r="GR84" s="1263"/>
      <c r="GS84" s="1263"/>
      <c r="GT84" s="1263"/>
      <c r="GU84" s="1263"/>
      <c r="GV84" s="1263"/>
      <c r="GW84" s="1263"/>
      <c r="GX84" s="1263"/>
      <c r="GY84" s="1263"/>
      <c r="GZ84" s="1263"/>
      <c r="HA84" s="1263"/>
      <c r="HB84" s="1263"/>
      <c r="HC84" s="1263"/>
      <c r="HD84" s="1263"/>
    </row>
    <row r="85" spans="1:212">
      <c r="A85" s="1873"/>
      <c r="C85" s="1263"/>
      <c r="D85" s="1263"/>
      <c r="E85" s="1263"/>
      <c r="F85" s="1263"/>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874"/>
      <c r="BS85" s="1874"/>
      <c r="BT85" s="1874"/>
      <c r="BU85" s="1874"/>
      <c r="BV85" s="1874"/>
      <c r="BW85" s="1874"/>
      <c r="BX85" s="1874"/>
      <c r="BY85" s="1874"/>
      <c r="BZ85" s="1874"/>
      <c r="CA85" s="1874"/>
      <c r="CB85" s="1874"/>
      <c r="CC85" s="1874"/>
      <c r="CD85" s="1874"/>
      <c r="CE85" s="1874"/>
      <c r="CF85" s="1874"/>
      <c r="CG85" s="1874"/>
      <c r="CH85" s="1874"/>
      <c r="CI85" s="1874"/>
      <c r="CJ85" s="1263"/>
      <c r="CK85" s="1263"/>
      <c r="CL85" s="1263"/>
      <c r="CM85" s="1263"/>
      <c r="CN85" s="1263"/>
      <c r="CO85" s="1263"/>
      <c r="CP85" s="1263"/>
      <c r="CQ85" s="1263"/>
      <c r="CR85" s="1263"/>
      <c r="CS85" s="1263"/>
      <c r="CT85" s="1263"/>
      <c r="CU85" s="1263"/>
      <c r="CV85" s="1263"/>
      <c r="CW85" s="1263"/>
      <c r="CX85" s="1263"/>
      <c r="CY85" s="1263"/>
      <c r="CZ85" s="1263"/>
      <c r="DA85" s="1263"/>
      <c r="DB85" s="1263"/>
      <c r="DC85" s="1263"/>
      <c r="DD85" s="1263"/>
      <c r="DE85" s="1263"/>
      <c r="DF85" s="1263"/>
      <c r="DG85" s="1263"/>
      <c r="DH85" s="1263"/>
      <c r="DI85" s="1263"/>
      <c r="DJ85" s="1263"/>
      <c r="DK85" s="1263"/>
      <c r="DL85" s="1263"/>
      <c r="DM85" s="1263"/>
      <c r="DN85" s="1263"/>
      <c r="DO85" s="1263"/>
      <c r="DP85" s="1263"/>
      <c r="DQ85" s="1263"/>
      <c r="DR85" s="1263"/>
      <c r="DS85" s="1263"/>
      <c r="DT85" s="1263"/>
      <c r="DU85" s="1263"/>
      <c r="DV85" s="1263"/>
      <c r="DW85" s="1263"/>
      <c r="DX85" s="1263"/>
      <c r="DY85" s="1263"/>
      <c r="DZ85" s="1263"/>
      <c r="EA85" s="1263"/>
      <c r="EB85" s="1263"/>
      <c r="EC85" s="1263"/>
      <c r="ED85" s="1263"/>
      <c r="EE85" s="1263"/>
      <c r="EF85" s="1263"/>
      <c r="EG85" s="1263"/>
      <c r="EH85" s="1263"/>
      <c r="EI85" s="1263"/>
      <c r="EJ85" s="1263"/>
      <c r="EK85" s="1263"/>
      <c r="EL85" s="1263"/>
      <c r="EM85" s="1263"/>
      <c r="EN85" s="1263"/>
      <c r="EO85" s="1263"/>
      <c r="EP85" s="1263"/>
      <c r="EQ85" s="1263"/>
      <c r="ER85" s="1263"/>
      <c r="ES85" s="1263"/>
      <c r="ET85" s="1263"/>
      <c r="EU85" s="1263"/>
      <c r="EV85" s="1263"/>
      <c r="EW85" s="1263"/>
      <c r="EX85" s="1263"/>
      <c r="EY85" s="1263"/>
      <c r="EZ85" s="1263"/>
      <c r="FA85" s="1263"/>
      <c r="FB85" s="1263"/>
      <c r="FC85" s="1263"/>
      <c r="FD85" s="1263"/>
      <c r="FE85" s="1263"/>
      <c r="FF85" s="1263"/>
      <c r="FG85" s="1263"/>
      <c r="FH85" s="1263"/>
      <c r="FI85" s="1263"/>
      <c r="FJ85" s="1263"/>
      <c r="FK85" s="1263"/>
      <c r="FL85" s="1263"/>
      <c r="FM85" s="1263"/>
      <c r="FN85" s="1263"/>
      <c r="FO85" s="1263"/>
      <c r="FP85" s="1263"/>
      <c r="FQ85" s="1263"/>
      <c r="FR85" s="1263"/>
      <c r="FS85" s="1263"/>
      <c r="FT85" s="1263"/>
      <c r="FU85" s="1263"/>
      <c r="FV85" s="1263"/>
      <c r="FW85" s="1263"/>
      <c r="FX85" s="1263"/>
      <c r="FY85" s="1263"/>
      <c r="FZ85" s="1263"/>
      <c r="GA85" s="1263"/>
      <c r="GB85" s="1263"/>
      <c r="GC85" s="1263"/>
      <c r="GD85" s="1263"/>
      <c r="GE85" s="1263"/>
      <c r="GF85" s="1263"/>
      <c r="GG85" s="1263"/>
      <c r="GH85" s="1263"/>
      <c r="GI85" s="1263"/>
      <c r="GJ85" s="1263"/>
      <c r="GK85" s="1263"/>
      <c r="GL85" s="1263"/>
      <c r="GM85" s="1263"/>
      <c r="GN85" s="1263"/>
      <c r="GO85" s="1263"/>
      <c r="GP85" s="1263"/>
      <c r="GQ85" s="1263"/>
      <c r="GR85" s="1263"/>
      <c r="GS85" s="1263"/>
      <c r="GT85" s="1263"/>
      <c r="GU85" s="1263"/>
      <c r="GV85" s="1263"/>
      <c r="GW85" s="1263"/>
      <c r="GX85" s="1263"/>
      <c r="GY85" s="1263"/>
      <c r="GZ85" s="1263"/>
      <c r="HA85" s="1263"/>
      <c r="HB85" s="1263"/>
      <c r="HC85" s="1263"/>
      <c r="HD85" s="1263"/>
    </row>
    <row r="86" spans="1:212">
      <c r="A86" s="187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874"/>
      <c r="BS86" s="1874"/>
      <c r="BT86" s="1874"/>
      <c r="BU86" s="1874"/>
      <c r="BV86" s="1874"/>
      <c r="BW86" s="1874"/>
      <c r="BX86" s="1874"/>
      <c r="BY86" s="1874"/>
      <c r="BZ86" s="1874"/>
      <c r="CA86" s="1874"/>
      <c r="CB86" s="1874"/>
      <c r="CC86" s="1874"/>
      <c r="CD86" s="1874"/>
      <c r="CE86" s="1874"/>
      <c r="CF86" s="1874"/>
      <c r="CG86" s="1874"/>
      <c r="CH86" s="1874"/>
      <c r="CI86" s="1874"/>
      <c r="CJ86" s="1263"/>
      <c r="CK86" s="1263"/>
      <c r="CL86" s="1263"/>
      <c r="CM86" s="1263"/>
      <c r="CN86" s="1263"/>
      <c r="CO86" s="1263"/>
      <c r="CP86" s="1263"/>
      <c r="CQ86" s="1263"/>
      <c r="CR86" s="1263"/>
      <c r="CS86" s="1263"/>
      <c r="CT86" s="1263"/>
      <c r="CU86" s="1263"/>
      <c r="CV86" s="1263"/>
      <c r="CW86" s="1263"/>
      <c r="CX86" s="1263"/>
      <c r="CY86" s="1263"/>
      <c r="CZ86" s="1263"/>
      <c r="DA86" s="1263"/>
      <c r="DB86" s="1263"/>
      <c r="DC86" s="1263"/>
      <c r="DD86" s="1263"/>
      <c r="DE86" s="1263"/>
      <c r="DF86" s="1263"/>
      <c r="DG86" s="1263"/>
      <c r="DH86" s="1263"/>
      <c r="DI86" s="1263"/>
      <c r="DJ86" s="1263"/>
      <c r="DK86" s="1263"/>
      <c r="DL86" s="1263"/>
      <c r="DM86" s="1263"/>
      <c r="DN86" s="1263"/>
      <c r="DO86" s="1263"/>
      <c r="DP86" s="1263"/>
      <c r="DQ86" s="1263"/>
      <c r="DR86" s="1263"/>
      <c r="DS86" s="1263"/>
      <c r="DT86" s="1263"/>
      <c r="DU86" s="1263"/>
      <c r="DV86" s="1263"/>
      <c r="DW86" s="1263"/>
      <c r="DX86" s="1263"/>
      <c r="DY86" s="1263"/>
      <c r="DZ86" s="1263"/>
      <c r="EA86" s="1263"/>
      <c r="EB86" s="1263"/>
      <c r="EC86" s="1263"/>
      <c r="ED86" s="1263"/>
      <c r="EE86" s="1263"/>
      <c r="EF86" s="1263"/>
      <c r="EG86" s="1263"/>
      <c r="EH86" s="1263"/>
      <c r="EI86" s="1263"/>
      <c r="EJ86" s="1263"/>
      <c r="EK86" s="1263"/>
      <c r="EL86" s="1263"/>
      <c r="EM86" s="1263"/>
      <c r="EN86" s="1263"/>
      <c r="EO86" s="1263"/>
      <c r="EP86" s="1263"/>
      <c r="EQ86" s="1263"/>
      <c r="ER86" s="1263"/>
      <c r="ES86" s="1263"/>
      <c r="ET86" s="1263"/>
      <c r="EU86" s="1263"/>
      <c r="EV86" s="1263"/>
      <c r="EW86" s="1263"/>
      <c r="EX86" s="1263"/>
      <c r="EY86" s="1263"/>
      <c r="EZ86" s="1263"/>
      <c r="FA86" s="1263"/>
      <c r="FB86" s="1263"/>
      <c r="FC86" s="1263"/>
      <c r="FD86" s="1263"/>
      <c r="FE86" s="1263"/>
      <c r="FF86" s="1263"/>
      <c r="FG86" s="1263"/>
      <c r="FH86" s="1263"/>
      <c r="FI86" s="1263"/>
      <c r="FJ86" s="1263"/>
      <c r="FK86" s="1263"/>
      <c r="FL86" s="1263"/>
      <c r="FM86" s="1263"/>
      <c r="FN86" s="1263"/>
      <c r="FO86" s="1263"/>
      <c r="FP86" s="1263"/>
      <c r="FQ86" s="1263"/>
      <c r="FR86" s="1263"/>
      <c r="FS86" s="1263"/>
      <c r="FT86" s="1263"/>
      <c r="FU86" s="1263"/>
      <c r="FV86" s="1263"/>
      <c r="FW86" s="1263"/>
      <c r="FX86" s="1263"/>
      <c r="FY86" s="1263"/>
      <c r="FZ86" s="1263"/>
      <c r="GA86" s="1263"/>
      <c r="GB86" s="1263"/>
      <c r="GC86" s="1263"/>
      <c r="GD86" s="1263"/>
      <c r="GE86" s="1263"/>
      <c r="GF86" s="1263"/>
      <c r="GG86" s="1263"/>
      <c r="GH86" s="1263"/>
      <c r="GI86" s="1263"/>
      <c r="GJ86" s="1263"/>
      <c r="GK86" s="1263"/>
      <c r="GL86" s="1263"/>
      <c r="GM86" s="1263"/>
      <c r="GN86" s="1263"/>
      <c r="GO86" s="1263"/>
      <c r="GP86" s="1263"/>
      <c r="GQ86" s="1263"/>
      <c r="GR86" s="1263"/>
      <c r="GS86" s="1263"/>
      <c r="GT86" s="1263"/>
      <c r="GU86" s="1263"/>
      <c r="GV86" s="1263"/>
      <c r="GW86" s="1263"/>
      <c r="GX86" s="1263"/>
      <c r="GY86" s="1263"/>
      <c r="GZ86" s="1263"/>
      <c r="HA86" s="1263"/>
      <c r="HB86" s="1263"/>
      <c r="HC86" s="1263"/>
      <c r="HD86" s="1263"/>
    </row>
    <row r="87" spans="1:212">
      <c r="A87" s="187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874"/>
      <c r="BS87" s="1874"/>
      <c r="BT87" s="1874"/>
      <c r="BU87" s="1874"/>
      <c r="BV87" s="1874"/>
      <c r="BW87" s="1874"/>
      <c r="BX87" s="1874"/>
      <c r="BY87" s="1874"/>
      <c r="BZ87" s="1874"/>
      <c r="CA87" s="1874"/>
      <c r="CB87" s="1874"/>
      <c r="CC87" s="1874"/>
      <c r="CD87" s="1874"/>
      <c r="CE87" s="1874"/>
      <c r="CF87" s="1874"/>
      <c r="CG87" s="1874"/>
      <c r="CH87" s="1874"/>
      <c r="CI87" s="1874"/>
      <c r="CJ87" s="1263"/>
      <c r="CK87" s="1263"/>
      <c r="CL87" s="1263"/>
      <c r="CM87" s="1263"/>
      <c r="CN87" s="1263"/>
      <c r="CO87" s="1263"/>
      <c r="CP87" s="1263"/>
      <c r="CQ87" s="1263"/>
      <c r="CR87" s="1263"/>
      <c r="CS87" s="1263"/>
      <c r="CT87" s="1263"/>
      <c r="CU87" s="1263"/>
      <c r="CV87" s="1263"/>
      <c r="CW87" s="1263"/>
      <c r="CX87" s="1263"/>
      <c r="CY87" s="1263"/>
      <c r="CZ87" s="1263"/>
      <c r="DA87" s="1263"/>
      <c r="DB87" s="1263"/>
      <c r="DC87" s="1263"/>
      <c r="DD87" s="1263"/>
      <c r="DE87" s="1263"/>
      <c r="DF87" s="1263"/>
      <c r="DG87" s="1263"/>
      <c r="DH87" s="1263"/>
      <c r="DI87" s="1263"/>
      <c r="DJ87" s="1263"/>
      <c r="DK87" s="1263"/>
      <c r="DL87" s="1263"/>
      <c r="DM87" s="1263"/>
      <c r="DN87" s="1263"/>
      <c r="DO87" s="1263"/>
      <c r="DP87" s="1263"/>
      <c r="DQ87" s="1263"/>
      <c r="DR87" s="1263"/>
      <c r="DS87" s="1263"/>
      <c r="DT87" s="1263"/>
      <c r="DU87" s="1263"/>
      <c r="DV87" s="1263"/>
      <c r="DW87" s="1263"/>
      <c r="DX87" s="1263"/>
      <c r="DY87" s="1263"/>
      <c r="DZ87" s="1263"/>
      <c r="EA87" s="1263"/>
      <c r="EB87" s="1263"/>
      <c r="EC87" s="1263"/>
      <c r="ED87" s="1263"/>
      <c r="EE87" s="1263"/>
      <c r="EF87" s="1263"/>
      <c r="EG87" s="1263"/>
      <c r="EH87" s="1263"/>
      <c r="EI87" s="1263"/>
      <c r="EJ87" s="1263"/>
      <c r="EK87" s="1263"/>
      <c r="EL87" s="1263"/>
      <c r="EM87" s="1263"/>
      <c r="EN87" s="1263"/>
      <c r="EO87" s="1263"/>
      <c r="EP87" s="1263"/>
      <c r="EQ87" s="1263"/>
      <c r="ER87" s="1263"/>
      <c r="ES87" s="1263"/>
      <c r="ET87" s="1263"/>
      <c r="EU87" s="1263"/>
      <c r="EV87" s="1263"/>
      <c r="EW87" s="1263"/>
      <c r="EX87" s="1263"/>
      <c r="EY87" s="1263"/>
      <c r="EZ87" s="1263"/>
      <c r="FA87" s="1263"/>
      <c r="FB87" s="1263"/>
      <c r="FC87" s="1263"/>
      <c r="FD87" s="1263"/>
      <c r="FE87" s="1263"/>
      <c r="FF87" s="1263"/>
      <c r="FG87" s="1263"/>
      <c r="FH87" s="1263"/>
      <c r="FI87" s="1263"/>
      <c r="FJ87" s="1263"/>
      <c r="FK87" s="1263"/>
      <c r="FL87" s="1263"/>
      <c r="FM87" s="1263"/>
      <c r="FN87" s="1263"/>
      <c r="FO87" s="1263"/>
      <c r="FP87" s="1263"/>
      <c r="FQ87" s="1263"/>
      <c r="FR87" s="1263"/>
      <c r="FS87" s="1263"/>
      <c r="FT87" s="1263"/>
      <c r="FU87" s="1263"/>
      <c r="FV87" s="1263"/>
      <c r="FW87" s="1263"/>
      <c r="FX87" s="1263"/>
      <c r="FY87" s="1263"/>
      <c r="FZ87" s="1263"/>
      <c r="GA87" s="1263"/>
      <c r="GB87" s="1263"/>
      <c r="GC87" s="1263"/>
      <c r="GD87" s="1263"/>
      <c r="GE87" s="1263"/>
      <c r="GF87" s="1263"/>
      <c r="GG87" s="1263"/>
      <c r="GH87" s="1263"/>
      <c r="GI87" s="1263"/>
      <c r="GJ87" s="1263"/>
      <c r="GK87" s="1263"/>
      <c r="GL87" s="1263"/>
      <c r="GM87" s="1263"/>
      <c r="GN87" s="1263"/>
      <c r="GO87" s="1263"/>
      <c r="GP87" s="1263"/>
      <c r="GQ87" s="1263"/>
      <c r="GR87" s="1263"/>
      <c r="GS87" s="1263"/>
      <c r="GT87" s="1263"/>
      <c r="GU87" s="1263"/>
      <c r="GV87" s="1263"/>
      <c r="GW87" s="1263"/>
      <c r="GX87" s="1263"/>
      <c r="GY87" s="1263"/>
      <c r="GZ87" s="1263"/>
      <c r="HA87" s="1263"/>
      <c r="HB87" s="1263"/>
      <c r="HC87" s="1263"/>
      <c r="HD87" s="1263"/>
    </row>
    <row r="88" spans="1:212">
      <c r="A88" s="1873"/>
      <c r="C88" s="1263"/>
      <c r="D88" s="1263"/>
      <c r="E88" s="1263"/>
      <c r="F88" s="1263"/>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874"/>
      <c r="BS88" s="1874"/>
      <c r="BT88" s="1874"/>
      <c r="BU88" s="1874"/>
      <c r="BV88" s="1874"/>
      <c r="BW88" s="1874"/>
      <c r="BX88" s="1874"/>
      <c r="BY88" s="1874"/>
      <c r="BZ88" s="1874"/>
      <c r="CA88" s="1874"/>
      <c r="CB88" s="1874"/>
      <c r="CC88" s="1874"/>
      <c r="CD88" s="1874"/>
      <c r="CE88" s="1874"/>
      <c r="CF88" s="1874"/>
      <c r="CG88" s="1874"/>
      <c r="CH88" s="1874"/>
      <c r="CI88" s="1874"/>
      <c r="CJ88" s="1263"/>
      <c r="CK88" s="1263"/>
      <c r="CL88" s="1263"/>
      <c r="CM88" s="1263"/>
      <c r="CN88" s="1263"/>
      <c r="CO88" s="1263"/>
      <c r="CP88" s="1263"/>
      <c r="CQ88" s="1263"/>
      <c r="CR88" s="1263"/>
      <c r="CS88" s="1263"/>
      <c r="CT88" s="1263"/>
      <c r="CU88" s="1263"/>
      <c r="CV88" s="1263"/>
      <c r="CW88" s="1263"/>
      <c r="CX88" s="1263"/>
      <c r="CY88" s="1263"/>
      <c r="CZ88" s="1263"/>
      <c r="DA88" s="1263"/>
      <c r="DB88" s="1263"/>
      <c r="DC88" s="1263"/>
      <c r="DD88" s="1263"/>
      <c r="DE88" s="1263"/>
      <c r="DF88" s="1263"/>
      <c r="DG88" s="1263"/>
      <c r="DH88" s="1263"/>
      <c r="DI88" s="1263"/>
      <c r="DJ88" s="1263"/>
      <c r="DK88" s="1263"/>
      <c r="DL88" s="1263"/>
      <c r="DM88" s="1263"/>
      <c r="DN88" s="1263"/>
      <c r="DO88" s="1263"/>
      <c r="DP88" s="1263"/>
      <c r="DQ88" s="1263"/>
      <c r="DR88" s="1263"/>
      <c r="DS88" s="1263"/>
      <c r="DT88" s="1263"/>
      <c r="DU88" s="1263"/>
      <c r="DV88" s="1263"/>
      <c r="DW88" s="1263"/>
      <c r="DX88" s="1263"/>
      <c r="DY88" s="1263"/>
      <c r="DZ88" s="1263"/>
      <c r="EA88" s="1263"/>
      <c r="EB88" s="1263"/>
      <c r="EC88" s="1263"/>
      <c r="ED88" s="1263"/>
      <c r="EE88" s="1263"/>
      <c r="EF88" s="1263"/>
      <c r="EG88" s="1263"/>
      <c r="EH88" s="1263"/>
      <c r="EI88" s="1263"/>
      <c r="EJ88" s="1263"/>
      <c r="EK88" s="1263"/>
      <c r="EL88" s="1263"/>
      <c r="EM88" s="1263"/>
      <c r="EN88" s="1263"/>
      <c r="EO88" s="1263"/>
      <c r="EP88" s="1263"/>
      <c r="EQ88" s="1263"/>
      <c r="ER88" s="1263"/>
      <c r="ES88" s="1263"/>
      <c r="ET88" s="1263"/>
      <c r="EU88" s="1263"/>
      <c r="EV88" s="1263"/>
      <c r="EW88" s="1263"/>
      <c r="EX88" s="1263"/>
      <c r="EY88" s="1263"/>
      <c r="EZ88" s="1263"/>
      <c r="FA88" s="1263"/>
      <c r="FB88" s="1263"/>
      <c r="FC88" s="1263"/>
      <c r="FD88" s="1263"/>
      <c r="FE88" s="1263"/>
      <c r="FF88" s="1263"/>
      <c r="FG88" s="1263"/>
      <c r="FH88" s="1263"/>
      <c r="FI88" s="1263"/>
      <c r="FJ88" s="1263"/>
      <c r="FK88" s="1263"/>
      <c r="FL88" s="1263"/>
      <c r="FM88" s="1263"/>
      <c r="FN88" s="1263"/>
      <c r="FO88" s="1263"/>
      <c r="FP88" s="1263"/>
      <c r="FQ88" s="1263"/>
      <c r="FR88" s="1263"/>
      <c r="FS88" s="1263"/>
      <c r="FT88" s="1263"/>
      <c r="FU88" s="1263"/>
      <c r="FV88" s="1263"/>
      <c r="FW88" s="1263"/>
      <c r="FX88" s="1263"/>
      <c r="FY88" s="1263"/>
      <c r="FZ88" s="1263"/>
      <c r="GA88" s="1263"/>
      <c r="GB88" s="1263"/>
      <c r="GC88" s="1263"/>
      <c r="GD88" s="1263"/>
      <c r="GE88" s="1263"/>
      <c r="GF88" s="1263"/>
      <c r="GG88" s="1263"/>
      <c r="GH88" s="1263"/>
      <c r="GI88" s="1263"/>
      <c r="GJ88" s="1263"/>
      <c r="GK88" s="1263"/>
      <c r="GL88" s="1263"/>
      <c r="GM88" s="1263"/>
      <c r="GN88" s="1263"/>
      <c r="GO88" s="1263"/>
      <c r="GP88" s="1263"/>
      <c r="GQ88" s="1263"/>
      <c r="GR88" s="1263"/>
      <c r="GS88" s="1263"/>
      <c r="GT88" s="1263"/>
      <c r="GU88" s="1263"/>
      <c r="GV88" s="1263"/>
      <c r="GW88" s="1263"/>
      <c r="GX88" s="1263"/>
      <c r="GY88" s="1263"/>
      <c r="GZ88" s="1263"/>
      <c r="HA88" s="1263"/>
      <c r="HB88" s="1263"/>
      <c r="HC88" s="1263"/>
      <c r="HD88" s="1263"/>
    </row>
    <row r="89" spans="1:212">
      <c r="A89" s="1873"/>
      <c r="C89" s="1263"/>
      <c r="D89" s="1263"/>
      <c r="E89" s="1263"/>
      <c r="F89" s="1263"/>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874"/>
      <c r="BS89" s="1874"/>
      <c r="BT89" s="1874"/>
      <c r="BU89" s="1874"/>
      <c r="BV89" s="1874"/>
      <c r="BW89" s="1874"/>
      <c r="BX89" s="1874"/>
      <c r="BY89" s="1874"/>
      <c r="BZ89" s="1874"/>
      <c r="CA89" s="1874"/>
      <c r="CB89" s="1874"/>
      <c r="CC89" s="1874"/>
      <c r="CD89" s="1874"/>
      <c r="CE89" s="1874"/>
      <c r="CF89" s="1874"/>
      <c r="CG89" s="1874"/>
      <c r="CH89" s="1874"/>
      <c r="CI89" s="1874"/>
      <c r="CJ89" s="1263"/>
      <c r="CK89" s="1263"/>
      <c r="CL89" s="1263"/>
      <c r="CM89" s="1263"/>
      <c r="CN89" s="1263"/>
      <c r="CO89" s="1263"/>
      <c r="CP89" s="1263"/>
      <c r="CQ89" s="1263"/>
      <c r="CR89" s="1263"/>
      <c r="CS89" s="1263"/>
      <c r="CT89" s="1263"/>
      <c r="CU89" s="1263"/>
      <c r="CV89" s="1263"/>
      <c r="CW89" s="1263"/>
      <c r="CX89" s="1263"/>
      <c r="CY89" s="1263"/>
      <c r="CZ89" s="1263"/>
      <c r="DA89" s="1263"/>
      <c r="DB89" s="1263"/>
      <c r="DC89" s="1263"/>
      <c r="DD89" s="1263"/>
      <c r="DE89" s="1263"/>
      <c r="DF89" s="1263"/>
      <c r="DG89" s="1263"/>
      <c r="DH89" s="1263"/>
      <c r="DI89" s="1263"/>
      <c r="DJ89" s="1263"/>
      <c r="DK89" s="1263"/>
      <c r="DL89" s="1263"/>
      <c r="DM89" s="1263"/>
      <c r="DN89" s="1263"/>
      <c r="DO89" s="1263"/>
      <c r="DP89" s="1263"/>
      <c r="DQ89" s="1263"/>
      <c r="DR89" s="1263"/>
      <c r="DS89" s="1263"/>
      <c r="DT89" s="1263"/>
      <c r="DU89" s="1263"/>
      <c r="DV89" s="1263"/>
      <c r="DW89" s="1263"/>
      <c r="DX89" s="1263"/>
      <c r="DY89" s="1263"/>
      <c r="DZ89" s="1263"/>
      <c r="EA89" s="1263"/>
      <c r="EB89" s="1263"/>
      <c r="EC89" s="1263"/>
      <c r="ED89" s="1263"/>
      <c r="EE89" s="1263"/>
      <c r="EF89" s="1263"/>
      <c r="EG89" s="1263"/>
      <c r="EH89" s="1263"/>
      <c r="EI89" s="1263"/>
      <c r="EJ89" s="1263"/>
      <c r="EK89" s="1263"/>
      <c r="EL89" s="1263"/>
      <c r="EM89" s="1263"/>
      <c r="EN89" s="1263"/>
      <c r="EO89" s="1263"/>
      <c r="EP89" s="1263"/>
      <c r="EQ89" s="1263"/>
      <c r="ER89" s="1263"/>
      <c r="ES89" s="1263"/>
      <c r="ET89" s="1263"/>
      <c r="EU89" s="1263"/>
      <c r="EV89" s="1263"/>
      <c r="EW89" s="1263"/>
      <c r="EX89" s="1263"/>
      <c r="EY89" s="1263"/>
      <c r="EZ89" s="1263"/>
      <c r="FA89" s="1263"/>
      <c r="FB89" s="1263"/>
      <c r="FC89" s="1263"/>
      <c r="FD89" s="1263"/>
      <c r="FE89" s="1263"/>
      <c r="FF89" s="1263"/>
      <c r="FG89" s="1263"/>
      <c r="FH89" s="1263"/>
      <c r="FI89" s="1263"/>
      <c r="FJ89" s="1263"/>
      <c r="FK89" s="1263"/>
      <c r="FL89" s="1263"/>
      <c r="FM89" s="1263"/>
      <c r="FN89" s="1263"/>
      <c r="FO89" s="1263"/>
      <c r="FP89" s="1263"/>
      <c r="FQ89" s="1263"/>
      <c r="FR89" s="1263"/>
      <c r="FS89" s="1263"/>
      <c r="FT89" s="1263"/>
      <c r="FU89" s="1263"/>
      <c r="FV89" s="1263"/>
      <c r="FW89" s="1263"/>
      <c r="FX89" s="1263"/>
      <c r="FY89" s="1263"/>
      <c r="FZ89" s="1263"/>
      <c r="GA89" s="1263"/>
      <c r="GB89" s="1263"/>
      <c r="GC89" s="1263"/>
      <c r="GD89" s="1263"/>
      <c r="GE89" s="1263"/>
      <c r="GF89" s="1263"/>
      <c r="GG89" s="1263"/>
      <c r="GH89" s="1263"/>
      <c r="GI89" s="1263"/>
      <c r="GJ89" s="1263"/>
      <c r="GK89" s="1263"/>
      <c r="GL89" s="1263"/>
      <c r="GM89" s="1263"/>
      <c r="GN89" s="1263"/>
      <c r="GO89" s="1263"/>
      <c r="GP89" s="1263"/>
      <c r="GQ89" s="1263"/>
      <c r="GR89" s="1263"/>
      <c r="GS89" s="1263"/>
      <c r="GT89" s="1263"/>
      <c r="GU89" s="1263"/>
      <c r="GV89" s="1263"/>
      <c r="GW89" s="1263"/>
      <c r="GX89" s="1263"/>
      <c r="GY89" s="1263"/>
      <c r="GZ89" s="1263"/>
      <c r="HA89" s="1263"/>
      <c r="HB89" s="1263"/>
      <c r="HC89" s="1263"/>
      <c r="HD89" s="1263"/>
    </row>
    <row r="90" spans="1:212">
      <c r="A90" s="1873"/>
      <c r="C90" s="1263"/>
      <c r="D90" s="1263"/>
      <c r="E90" s="1263"/>
      <c r="F90" s="1263"/>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874"/>
      <c r="BS90" s="1874"/>
      <c r="BT90" s="1874"/>
      <c r="BU90" s="1874"/>
      <c r="BV90" s="1874"/>
      <c r="BW90" s="1874"/>
      <c r="BX90" s="1874"/>
      <c r="BY90" s="1874"/>
      <c r="BZ90" s="1874"/>
      <c r="CA90" s="1874"/>
      <c r="CB90" s="1874"/>
      <c r="CC90" s="1874"/>
      <c r="CD90" s="1874"/>
      <c r="CE90" s="1874"/>
      <c r="CF90" s="1874"/>
      <c r="CG90" s="1874"/>
      <c r="CH90" s="1874"/>
      <c r="CI90" s="1874"/>
      <c r="CJ90" s="1263"/>
      <c r="CK90" s="1263"/>
      <c r="CL90" s="1263"/>
      <c r="CM90" s="1263"/>
      <c r="CN90" s="1263"/>
      <c r="CO90" s="1263"/>
      <c r="CP90" s="1263"/>
      <c r="CQ90" s="1263"/>
      <c r="CR90" s="1263"/>
      <c r="CS90" s="1263"/>
      <c r="CT90" s="1263"/>
      <c r="CU90" s="1263"/>
      <c r="CV90" s="1263"/>
      <c r="CW90" s="1263"/>
      <c r="CX90" s="1263"/>
      <c r="CY90" s="1263"/>
      <c r="CZ90" s="1263"/>
      <c r="DA90" s="1263"/>
      <c r="DB90" s="1263"/>
      <c r="DC90" s="1263"/>
      <c r="DD90" s="1263"/>
      <c r="DE90" s="1263"/>
      <c r="DF90" s="1263"/>
      <c r="DG90" s="1263"/>
      <c r="DH90" s="1263"/>
      <c r="DI90" s="1263"/>
      <c r="DJ90" s="1263"/>
      <c r="DK90" s="1263"/>
      <c r="DL90" s="1263"/>
      <c r="DM90" s="1263"/>
      <c r="DN90" s="1263"/>
      <c r="DO90" s="1263"/>
      <c r="DP90" s="1263"/>
      <c r="DQ90" s="1263"/>
      <c r="DR90" s="1263"/>
      <c r="DS90" s="1263"/>
      <c r="DT90" s="1263"/>
      <c r="DU90" s="1263"/>
      <c r="DV90" s="1263"/>
      <c r="DW90" s="1263"/>
      <c r="DX90" s="1263"/>
      <c r="DY90" s="1263"/>
      <c r="DZ90" s="1263"/>
      <c r="EA90" s="1263"/>
      <c r="EB90" s="1263"/>
      <c r="EC90" s="1263"/>
      <c r="ED90" s="1263"/>
      <c r="EE90" s="1263"/>
      <c r="EF90" s="1263"/>
      <c r="EG90" s="1263"/>
      <c r="EH90" s="1263"/>
      <c r="EI90" s="1263"/>
      <c r="EJ90" s="1263"/>
      <c r="EK90" s="1263"/>
      <c r="EL90" s="1263"/>
      <c r="EM90" s="1263"/>
      <c r="EN90" s="1263"/>
      <c r="EO90" s="1263"/>
      <c r="EP90" s="1263"/>
      <c r="EQ90" s="1263"/>
      <c r="ER90" s="1263"/>
      <c r="ES90" s="1263"/>
      <c r="ET90" s="1263"/>
      <c r="EU90" s="1263"/>
      <c r="EV90" s="1263"/>
      <c r="EW90" s="1263"/>
      <c r="EX90" s="1263"/>
      <c r="EY90" s="1263"/>
      <c r="EZ90" s="1263"/>
      <c r="FA90" s="1263"/>
      <c r="FB90" s="1263"/>
      <c r="FC90" s="1263"/>
      <c r="FD90" s="1263"/>
      <c r="FE90" s="1263"/>
      <c r="FF90" s="1263"/>
      <c r="FG90" s="1263"/>
      <c r="FH90" s="1263"/>
      <c r="FI90" s="1263"/>
      <c r="FJ90" s="1263"/>
      <c r="FK90" s="1263"/>
      <c r="FL90" s="1263"/>
      <c r="FM90" s="1263"/>
      <c r="FN90" s="1263"/>
      <c r="FO90" s="1263"/>
      <c r="FP90" s="1263"/>
      <c r="FQ90" s="1263"/>
      <c r="FR90" s="1263"/>
      <c r="FS90" s="1263"/>
      <c r="FT90" s="1263"/>
      <c r="FU90" s="1263"/>
      <c r="FV90" s="1263"/>
      <c r="FW90" s="1263"/>
      <c r="FX90" s="1263"/>
      <c r="FY90" s="1263"/>
      <c r="FZ90" s="1263"/>
      <c r="GA90" s="1263"/>
      <c r="GB90" s="1263"/>
      <c r="GC90" s="1263"/>
      <c r="GD90" s="1263"/>
      <c r="GE90" s="1263"/>
      <c r="GF90" s="1263"/>
      <c r="GG90" s="1263"/>
      <c r="GH90" s="1263"/>
      <c r="GI90" s="1263"/>
      <c r="GJ90" s="1263"/>
      <c r="GK90" s="1263"/>
      <c r="GL90" s="1263"/>
      <c r="GM90" s="1263"/>
      <c r="GN90" s="1263"/>
      <c r="GO90" s="1263"/>
      <c r="GP90" s="1263"/>
      <c r="GQ90" s="1263"/>
      <c r="GR90" s="1263"/>
      <c r="GS90" s="1263"/>
      <c r="GT90" s="1263"/>
      <c r="GU90" s="1263"/>
      <c r="GV90" s="1263"/>
      <c r="GW90" s="1263"/>
      <c r="GX90" s="1263"/>
      <c r="GY90" s="1263"/>
      <c r="GZ90" s="1263"/>
      <c r="HA90" s="1263"/>
      <c r="HB90" s="1263"/>
      <c r="HC90" s="1263"/>
      <c r="HD90" s="1263"/>
    </row>
    <row r="91" spans="1:212">
      <c r="A91" s="1873"/>
      <c r="C91" s="1263"/>
      <c r="D91" s="1263"/>
      <c r="E91" s="1263"/>
      <c r="F91" s="1263"/>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874"/>
      <c r="BS91" s="1874"/>
      <c r="BT91" s="1874"/>
      <c r="BU91" s="1874"/>
      <c r="BV91" s="1874"/>
      <c r="BW91" s="1874"/>
      <c r="BX91" s="1874"/>
      <c r="BY91" s="1874"/>
      <c r="BZ91" s="1874"/>
      <c r="CA91" s="1874"/>
      <c r="CB91" s="1874"/>
      <c r="CC91" s="1874"/>
      <c r="CD91" s="1874"/>
      <c r="CE91" s="1874"/>
      <c r="CF91" s="1874"/>
      <c r="CG91" s="1874"/>
      <c r="CH91" s="1874"/>
      <c r="CI91" s="1874"/>
      <c r="CJ91" s="1263"/>
      <c r="CK91" s="1263"/>
      <c r="CL91" s="1263"/>
      <c r="CM91" s="1263"/>
      <c r="CN91" s="1263"/>
      <c r="CO91" s="1263"/>
      <c r="CP91" s="1263"/>
      <c r="CQ91" s="1263"/>
      <c r="CR91" s="1263"/>
      <c r="CS91" s="1263"/>
      <c r="CT91" s="1263"/>
      <c r="CU91" s="1263"/>
      <c r="CV91" s="1263"/>
      <c r="CW91" s="1263"/>
      <c r="CX91" s="1263"/>
      <c r="CY91" s="1263"/>
      <c r="CZ91" s="1263"/>
      <c r="DA91" s="1263"/>
      <c r="DB91" s="1263"/>
      <c r="DC91" s="1263"/>
      <c r="DD91" s="1263"/>
      <c r="DE91" s="1263"/>
      <c r="DF91" s="1263"/>
      <c r="DG91" s="1263"/>
      <c r="DH91" s="1263"/>
      <c r="DI91" s="1263"/>
      <c r="DJ91" s="1263"/>
      <c r="DK91" s="1263"/>
      <c r="DL91" s="1263"/>
      <c r="DM91" s="1263"/>
      <c r="DN91" s="1263"/>
      <c r="DO91" s="1263"/>
      <c r="DP91" s="1263"/>
      <c r="DQ91" s="1263"/>
      <c r="DR91" s="1263"/>
      <c r="DS91" s="1263"/>
      <c r="DT91" s="1263"/>
      <c r="DU91" s="1263"/>
      <c r="DV91" s="1263"/>
      <c r="DW91" s="1263"/>
      <c r="DX91" s="1263"/>
      <c r="DY91" s="1263"/>
      <c r="DZ91" s="1263"/>
      <c r="EA91" s="1263"/>
      <c r="EB91" s="1263"/>
      <c r="EC91" s="1263"/>
      <c r="ED91" s="1263"/>
      <c r="EE91" s="1263"/>
      <c r="EF91" s="1263"/>
      <c r="EG91" s="1263"/>
      <c r="EH91" s="1263"/>
      <c r="EI91" s="1263"/>
      <c r="EJ91" s="1263"/>
      <c r="EK91" s="1263"/>
      <c r="EL91" s="1263"/>
      <c r="EM91" s="1263"/>
      <c r="EN91" s="1263"/>
      <c r="EO91" s="1263"/>
      <c r="EP91" s="1263"/>
      <c r="EQ91" s="1263"/>
      <c r="ER91" s="1263"/>
      <c r="ES91" s="1263"/>
      <c r="ET91" s="1263"/>
      <c r="EU91" s="1263"/>
      <c r="EV91" s="1263"/>
      <c r="EW91" s="1263"/>
      <c r="EX91" s="1263"/>
      <c r="EY91" s="1263"/>
      <c r="EZ91" s="1263"/>
      <c r="FA91" s="1263"/>
      <c r="FB91" s="1263"/>
      <c r="FC91" s="1263"/>
      <c r="FD91" s="1263"/>
      <c r="FE91" s="1263"/>
      <c r="FF91" s="1263"/>
      <c r="FG91" s="1263"/>
      <c r="FH91" s="1263"/>
      <c r="FI91" s="1263"/>
      <c r="FJ91" s="1263"/>
      <c r="FK91" s="1263"/>
      <c r="FL91" s="1263"/>
      <c r="FM91" s="1263"/>
      <c r="FN91" s="1263"/>
      <c r="FO91" s="1263"/>
      <c r="FP91" s="1263"/>
      <c r="FQ91" s="1263"/>
      <c r="FR91" s="1263"/>
      <c r="FS91" s="1263"/>
      <c r="FT91" s="1263"/>
      <c r="FU91" s="1263"/>
      <c r="FV91" s="1263"/>
      <c r="FW91" s="1263"/>
      <c r="FX91" s="1263"/>
      <c r="FY91" s="1263"/>
      <c r="FZ91" s="1263"/>
      <c r="GA91" s="1263"/>
      <c r="GB91" s="1263"/>
      <c r="GC91" s="1263"/>
      <c r="GD91" s="1263"/>
      <c r="GE91" s="1263"/>
      <c r="GF91" s="1263"/>
      <c r="GG91" s="1263"/>
      <c r="GH91" s="1263"/>
      <c r="GI91" s="1263"/>
      <c r="GJ91" s="1263"/>
      <c r="GK91" s="1263"/>
      <c r="GL91" s="1263"/>
      <c r="GM91" s="1263"/>
      <c r="GN91" s="1263"/>
      <c r="GO91" s="1263"/>
      <c r="GP91" s="1263"/>
      <c r="GQ91" s="1263"/>
      <c r="GR91" s="1263"/>
      <c r="GS91" s="1263"/>
      <c r="GT91" s="1263"/>
      <c r="GU91" s="1263"/>
      <c r="GV91" s="1263"/>
      <c r="GW91" s="1263"/>
      <c r="GX91" s="1263"/>
      <c r="GY91" s="1263"/>
      <c r="GZ91" s="1263"/>
      <c r="HA91" s="1263"/>
      <c r="HB91" s="1263"/>
      <c r="HC91" s="1263"/>
      <c r="HD91" s="1263"/>
    </row>
    <row r="92" spans="1:212">
      <c r="A92" s="1873"/>
      <c r="C92" s="1263"/>
      <c r="D92" s="1263"/>
      <c r="E92" s="1263"/>
      <c r="F92" s="1263"/>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874"/>
      <c r="BS92" s="1874"/>
      <c r="BT92" s="1874"/>
      <c r="BU92" s="1874"/>
      <c r="BV92" s="1874"/>
      <c r="BW92" s="1874"/>
      <c r="BX92" s="1874"/>
      <c r="BY92" s="1874"/>
      <c r="BZ92" s="1874"/>
      <c r="CA92" s="1874"/>
      <c r="CB92" s="1874"/>
      <c r="CC92" s="1874"/>
      <c r="CD92" s="1874"/>
      <c r="CE92" s="1874"/>
      <c r="CF92" s="1874"/>
      <c r="CG92" s="1874"/>
      <c r="CH92" s="1874"/>
      <c r="CI92" s="1874"/>
      <c r="CJ92" s="1263"/>
      <c r="CK92" s="1263"/>
      <c r="CL92" s="1263"/>
      <c r="CM92" s="1263"/>
      <c r="CN92" s="1263"/>
      <c r="CO92" s="1263"/>
      <c r="CP92" s="1263"/>
      <c r="CQ92" s="1263"/>
      <c r="CR92" s="1263"/>
      <c r="CS92" s="1263"/>
      <c r="CT92" s="1263"/>
      <c r="CU92" s="1263"/>
      <c r="CV92" s="1263"/>
      <c r="CW92" s="1263"/>
      <c r="CX92" s="1263"/>
      <c r="CY92" s="1263"/>
      <c r="CZ92" s="1263"/>
      <c r="DA92" s="1263"/>
      <c r="DB92" s="1263"/>
      <c r="DC92" s="1263"/>
      <c r="DD92" s="1263"/>
      <c r="DE92" s="1263"/>
      <c r="DF92" s="1263"/>
      <c r="DG92" s="1263"/>
      <c r="DH92" s="1263"/>
      <c r="DI92" s="1263"/>
      <c r="DJ92" s="1263"/>
      <c r="DK92" s="1263"/>
      <c r="DL92" s="1263"/>
      <c r="DM92" s="1263"/>
      <c r="DN92" s="1263"/>
      <c r="DO92" s="1263"/>
      <c r="DP92" s="1263"/>
      <c r="DQ92" s="1263"/>
      <c r="DR92" s="1263"/>
      <c r="DS92" s="1263"/>
      <c r="DT92" s="1263"/>
      <c r="DU92" s="1263"/>
      <c r="DV92" s="1263"/>
      <c r="DW92" s="1263"/>
      <c r="DX92" s="1263"/>
      <c r="DY92" s="1263"/>
      <c r="DZ92" s="1263"/>
      <c r="EA92" s="1263"/>
      <c r="EB92" s="1263"/>
      <c r="EC92" s="1263"/>
      <c r="ED92" s="1263"/>
      <c r="EE92" s="1263"/>
      <c r="EF92" s="1263"/>
      <c r="EG92" s="1263"/>
      <c r="EH92" s="1263"/>
      <c r="EI92" s="1263"/>
      <c r="EJ92" s="1263"/>
      <c r="EK92" s="1263"/>
      <c r="EL92" s="1263"/>
      <c r="EM92" s="1263"/>
      <c r="EN92" s="1263"/>
      <c r="EO92" s="1263"/>
      <c r="EP92" s="1263"/>
      <c r="EQ92" s="1263"/>
      <c r="ER92" s="1263"/>
      <c r="ES92" s="1263"/>
      <c r="ET92" s="1263"/>
      <c r="EU92" s="1263"/>
      <c r="EV92" s="1263"/>
      <c r="EW92" s="1263"/>
      <c r="EX92" s="1263"/>
      <c r="EY92" s="1263"/>
      <c r="EZ92" s="1263"/>
      <c r="FA92" s="1263"/>
      <c r="FB92" s="1263"/>
      <c r="FC92" s="1263"/>
      <c r="FD92" s="1263"/>
      <c r="FE92" s="1263"/>
      <c r="FF92" s="1263"/>
      <c r="FG92" s="1263"/>
      <c r="FH92" s="1263"/>
      <c r="FI92" s="1263"/>
      <c r="FJ92" s="1263"/>
      <c r="FK92" s="1263"/>
      <c r="FL92" s="1263"/>
      <c r="FM92" s="1263"/>
      <c r="FN92" s="1263"/>
      <c r="FO92" s="1263"/>
      <c r="FP92" s="1263"/>
      <c r="FQ92" s="1263"/>
      <c r="FR92" s="1263"/>
      <c r="FS92" s="1263"/>
      <c r="FT92" s="1263"/>
      <c r="FU92" s="1263"/>
      <c r="FV92" s="1263"/>
      <c r="FW92" s="1263"/>
      <c r="FX92" s="1263"/>
      <c r="FY92" s="1263"/>
      <c r="FZ92" s="1263"/>
      <c r="GA92" s="1263"/>
      <c r="GB92" s="1263"/>
      <c r="GC92" s="1263"/>
      <c r="GD92" s="1263"/>
      <c r="GE92" s="1263"/>
      <c r="GF92" s="1263"/>
      <c r="GG92" s="1263"/>
      <c r="GH92" s="1263"/>
      <c r="GI92" s="1263"/>
      <c r="GJ92" s="1263"/>
      <c r="GK92" s="1263"/>
      <c r="GL92" s="1263"/>
      <c r="GM92" s="1263"/>
      <c r="GN92" s="1263"/>
      <c r="GO92" s="1263"/>
      <c r="GP92" s="1263"/>
      <c r="GQ92" s="1263"/>
      <c r="GR92" s="1263"/>
      <c r="GS92" s="1263"/>
      <c r="GT92" s="1263"/>
      <c r="GU92" s="1263"/>
      <c r="GV92" s="1263"/>
      <c r="GW92" s="1263"/>
      <c r="GX92" s="1263"/>
      <c r="GY92" s="1263"/>
      <c r="GZ92" s="1263"/>
      <c r="HA92" s="1263"/>
      <c r="HB92" s="1263"/>
      <c r="HC92" s="1263"/>
      <c r="HD92" s="1263"/>
    </row>
    <row r="93" spans="1:212">
      <c r="A93" s="1873"/>
      <c r="C93" s="1263"/>
      <c r="D93" s="1263"/>
      <c r="E93" s="1263"/>
      <c r="F93" s="1263"/>
      <c r="G93" s="1263"/>
      <c r="H93" s="1263"/>
      <c r="I93" s="1263"/>
      <c r="J93" s="1263"/>
      <c r="K93" s="1263"/>
      <c r="L93" s="1263"/>
      <c r="M93" s="1263"/>
      <c r="N93" s="1263"/>
      <c r="O93" s="1263"/>
      <c r="P93" s="1263"/>
      <c r="Q93" s="1263"/>
      <c r="R93" s="1263"/>
      <c r="S93" s="1263"/>
      <c r="T93" s="1263"/>
      <c r="U93" s="1263"/>
      <c r="V93" s="1263"/>
      <c r="W93" s="1263"/>
      <c r="X93" s="1263"/>
      <c r="Y93" s="1263"/>
      <c r="Z93" s="1261"/>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874"/>
      <c r="BS93" s="1874"/>
      <c r="BT93" s="1874"/>
      <c r="BU93" s="1874"/>
      <c r="BV93" s="1874"/>
      <c r="BW93" s="1874"/>
      <c r="BX93" s="1874"/>
      <c r="BY93" s="1874"/>
      <c r="BZ93" s="1874"/>
      <c r="CA93" s="1874"/>
      <c r="CB93" s="1874"/>
      <c r="CC93" s="1874"/>
      <c r="CD93" s="1874"/>
      <c r="CE93" s="1874"/>
      <c r="CF93" s="1874"/>
      <c r="CG93" s="1874"/>
      <c r="CH93" s="1874"/>
      <c r="CI93" s="1874"/>
      <c r="CJ93" s="1263"/>
      <c r="CK93" s="1263"/>
      <c r="CL93" s="1263"/>
      <c r="CM93" s="1263"/>
      <c r="CN93" s="1263"/>
      <c r="CO93" s="1263"/>
      <c r="CP93" s="1263"/>
      <c r="CQ93" s="1263"/>
      <c r="CR93" s="1263"/>
      <c r="CS93" s="1263"/>
      <c r="CT93" s="1263"/>
      <c r="CU93" s="1263"/>
      <c r="CV93" s="1263"/>
      <c r="CW93" s="1263"/>
      <c r="CX93" s="1263"/>
      <c r="CY93" s="1263"/>
      <c r="CZ93" s="1263"/>
      <c r="DA93" s="1263"/>
      <c r="DB93" s="1263"/>
      <c r="DC93" s="1263"/>
      <c r="DD93" s="1263"/>
      <c r="DE93" s="1263"/>
      <c r="DF93" s="1263"/>
      <c r="DG93" s="1263"/>
      <c r="DH93" s="1263"/>
      <c r="DI93" s="1263"/>
      <c r="DJ93" s="1263"/>
      <c r="DK93" s="1263"/>
      <c r="DL93" s="1263"/>
      <c r="DM93" s="1263"/>
      <c r="DN93" s="1263"/>
      <c r="DO93" s="1263"/>
      <c r="DP93" s="1263"/>
      <c r="DQ93" s="1263"/>
      <c r="DR93" s="1263"/>
      <c r="DS93" s="1263"/>
      <c r="DT93" s="1263"/>
      <c r="DU93" s="1263"/>
      <c r="DV93" s="1263"/>
      <c r="DW93" s="1263"/>
      <c r="DX93" s="1263"/>
      <c r="DY93" s="1263"/>
      <c r="DZ93" s="1263"/>
      <c r="EA93" s="1263"/>
      <c r="EB93" s="1263"/>
      <c r="EC93" s="1263"/>
      <c r="ED93" s="1263"/>
      <c r="EE93" s="1263"/>
      <c r="EF93" s="1263"/>
      <c r="EG93" s="1263"/>
      <c r="EH93" s="1263"/>
      <c r="EI93" s="1263"/>
      <c r="EJ93" s="1263"/>
      <c r="EK93" s="1263"/>
      <c r="EL93" s="1263"/>
      <c r="EM93" s="1263"/>
      <c r="EN93" s="1263"/>
      <c r="EO93" s="1263"/>
      <c r="EP93" s="1263"/>
      <c r="EQ93" s="1263"/>
      <c r="ER93" s="1263"/>
      <c r="ES93" s="1263"/>
      <c r="ET93" s="1263"/>
      <c r="EU93" s="1263"/>
      <c r="EV93" s="1263"/>
      <c r="EW93" s="1263"/>
      <c r="EX93" s="1263"/>
      <c r="EY93" s="1263"/>
      <c r="EZ93" s="1263"/>
      <c r="FA93" s="1263"/>
      <c r="FB93" s="1263"/>
      <c r="FC93" s="1263"/>
      <c r="FD93" s="1263"/>
      <c r="FE93" s="1263"/>
      <c r="FF93" s="1263"/>
      <c r="FG93" s="1263"/>
      <c r="FH93" s="1263"/>
      <c r="FI93" s="1263"/>
      <c r="FJ93" s="1263"/>
      <c r="FK93" s="1263"/>
      <c r="FL93" s="1263"/>
      <c r="FM93" s="1263"/>
      <c r="FN93" s="1263"/>
      <c r="FO93" s="1263"/>
      <c r="FP93" s="1263"/>
      <c r="FQ93" s="1263"/>
      <c r="FR93" s="1263"/>
      <c r="FS93" s="1263"/>
      <c r="FT93" s="1263"/>
      <c r="FU93" s="1263"/>
      <c r="FV93" s="1263"/>
      <c r="FW93" s="1263"/>
      <c r="FX93" s="1263"/>
      <c r="FY93" s="1263"/>
      <c r="FZ93" s="1263"/>
      <c r="GA93" s="1263"/>
      <c r="GB93" s="1263"/>
      <c r="GC93" s="1263"/>
      <c r="GD93" s="1263"/>
      <c r="GE93" s="1263"/>
      <c r="GF93" s="1263"/>
      <c r="GG93" s="1263"/>
      <c r="GH93" s="1263"/>
      <c r="GI93" s="1263"/>
      <c r="GJ93" s="1263"/>
      <c r="GK93" s="1263"/>
      <c r="GL93" s="1263"/>
      <c r="GM93" s="1263"/>
      <c r="GN93" s="1263"/>
      <c r="GO93" s="1263"/>
      <c r="GP93" s="1263"/>
      <c r="GQ93" s="1263"/>
      <c r="GR93" s="1263"/>
      <c r="GS93" s="1263"/>
      <c r="GT93" s="1263"/>
      <c r="GU93" s="1263"/>
      <c r="GV93" s="1263"/>
      <c r="GW93" s="1263"/>
      <c r="GX93" s="1263"/>
      <c r="GY93" s="1263"/>
      <c r="GZ93" s="1263"/>
      <c r="HA93" s="1263"/>
      <c r="HB93" s="1263"/>
      <c r="HC93" s="1263"/>
      <c r="HD93" s="1263"/>
    </row>
    <row r="94" spans="1:212">
      <c r="A94" s="1873"/>
      <c r="C94" s="1263"/>
      <c r="D94" s="1263"/>
      <c r="E94" s="1263"/>
      <c r="F94" s="1263"/>
      <c r="G94" s="1263"/>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1"/>
      <c r="AD94" s="1263"/>
      <c r="AE94" s="1263"/>
      <c r="AF94" s="1263"/>
      <c r="AG94" s="1261"/>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874"/>
      <c r="BS94" s="1874"/>
      <c r="BT94" s="1874"/>
      <c r="BU94" s="1874"/>
      <c r="BV94" s="1874"/>
      <c r="BW94" s="1874"/>
      <c r="BX94" s="1874"/>
      <c r="BY94" s="1874"/>
      <c r="BZ94" s="1874"/>
      <c r="CA94" s="1874"/>
      <c r="CB94" s="1874"/>
      <c r="CC94" s="1874"/>
      <c r="CD94" s="1874"/>
      <c r="CE94" s="1874"/>
      <c r="CF94" s="1874"/>
      <c r="CG94" s="1874"/>
      <c r="CH94" s="1874"/>
      <c r="CI94" s="1874"/>
      <c r="CJ94" s="1263"/>
      <c r="CK94" s="1263"/>
      <c r="CL94" s="1263"/>
      <c r="CM94" s="1263"/>
      <c r="CN94" s="1263"/>
      <c r="CO94" s="1263"/>
      <c r="CP94" s="1263"/>
      <c r="CQ94" s="1263"/>
      <c r="CR94" s="1263"/>
      <c r="CS94" s="1263"/>
      <c r="CT94" s="1263"/>
      <c r="CU94" s="1263"/>
      <c r="CV94" s="1263"/>
      <c r="CW94" s="1263"/>
      <c r="CX94" s="1263"/>
      <c r="CY94" s="1263"/>
      <c r="CZ94" s="1263"/>
      <c r="DA94" s="1263"/>
      <c r="DB94" s="1263"/>
      <c r="DC94" s="1263"/>
      <c r="DD94" s="1263"/>
      <c r="DE94" s="1263"/>
      <c r="DF94" s="1263"/>
      <c r="DG94" s="1263"/>
      <c r="DH94" s="1263"/>
      <c r="DI94" s="1263"/>
      <c r="DJ94" s="1263"/>
      <c r="DK94" s="1263"/>
      <c r="DL94" s="1263"/>
      <c r="DM94" s="1263"/>
      <c r="DN94" s="1263"/>
      <c r="DO94" s="1263"/>
      <c r="DP94" s="1263"/>
      <c r="DQ94" s="1263"/>
      <c r="DR94" s="1263"/>
      <c r="DS94" s="1263"/>
      <c r="DT94" s="1263"/>
      <c r="DU94" s="1263"/>
      <c r="DV94" s="1263"/>
      <c r="DW94" s="1263"/>
      <c r="DX94" s="1263"/>
      <c r="DY94" s="1263"/>
      <c r="DZ94" s="1263"/>
      <c r="EA94" s="1263"/>
      <c r="EB94" s="1263"/>
      <c r="EC94" s="1263"/>
      <c r="ED94" s="1263"/>
      <c r="EE94" s="1263"/>
      <c r="EF94" s="1263"/>
      <c r="EG94" s="1263"/>
      <c r="EH94" s="1263"/>
      <c r="EI94" s="1263"/>
      <c r="EJ94" s="1263"/>
      <c r="EK94" s="1263"/>
      <c r="EL94" s="1263"/>
      <c r="EM94" s="1263"/>
      <c r="EN94" s="1263"/>
      <c r="EO94" s="1263"/>
      <c r="EP94" s="1263"/>
      <c r="EQ94" s="1263"/>
      <c r="ER94" s="1263"/>
      <c r="ES94" s="1263"/>
      <c r="ET94" s="1263"/>
      <c r="EU94" s="1263"/>
      <c r="EV94" s="1263"/>
      <c r="EW94" s="1263"/>
      <c r="EX94" s="1263"/>
      <c r="EY94" s="1263"/>
      <c r="EZ94" s="1263"/>
      <c r="FA94" s="1263"/>
      <c r="FB94" s="1263"/>
      <c r="FC94" s="1263"/>
      <c r="FD94" s="1263"/>
      <c r="FE94" s="1263"/>
      <c r="FF94" s="1263"/>
      <c r="FG94" s="1263"/>
      <c r="FH94" s="1263"/>
      <c r="FI94" s="1263"/>
      <c r="FJ94" s="1263"/>
      <c r="FK94" s="1263"/>
      <c r="FL94" s="1263"/>
      <c r="FM94" s="1263"/>
      <c r="FN94" s="1263"/>
      <c r="FO94" s="1263"/>
      <c r="FP94" s="1263"/>
      <c r="FQ94" s="1263"/>
      <c r="FR94" s="1263"/>
      <c r="FS94" s="1263"/>
      <c r="FT94" s="1263"/>
      <c r="FU94" s="1263"/>
      <c r="FV94" s="1263"/>
      <c r="FW94" s="1263"/>
      <c r="FX94" s="1263"/>
      <c r="FY94" s="1263"/>
      <c r="FZ94" s="1263"/>
      <c r="GA94" s="1263"/>
      <c r="GB94" s="1263"/>
      <c r="GC94" s="1263"/>
      <c r="GD94" s="1263"/>
      <c r="GE94" s="1263"/>
      <c r="GF94" s="1263"/>
      <c r="GG94" s="1263"/>
      <c r="GH94" s="1263"/>
      <c r="GI94" s="1263"/>
      <c r="GJ94" s="1263"/>
      <c r="GK94" s="1263"/>
      <c r="GL94" s="1263"/>
      <c r="GM94" s="1263"/>
      <c r="GN94" s="1263"/>
      <c r="GO94" s="1263"/>
      <c r="GP94" s="1263"/>
      <c r="GQ94" s="1263"/>
      <c r="GR94" s="1263"/>
      <c r="GS94" s="1263"/>
      <c r="GT94" s="1263"/>
      <c r="GU94" s="1263"/>
      <c r="GV94" s="1263"/>
      <c r="GW94" s="1263"/>
      <c r="GX94" s="1263"/>
      <c r="GY94" s="1263"/>
      <c r="GZ94" s="1263"/>
      <c r="HA94" s="1263"/>
      <c r="HB94" s="1263"/>
      <c r="HC94" s="1263"/>
      <c r="HD94" s="1263"/>
    </row>
    <row r="95" spans="1:212">
      <c r="A95" s="1873"/>
      <c r="C95" s="1263"/>
      <c r="D95" s="1263"/>
      <c r="E95" s="1263"/>
      <c r="F95" s="1263"/>
      <c r="G95" s="1263"/>
      <c r="H95" s="1263"/>
      <c r="I95" s="1263"/>
      <c r="J95" s="1263"/>
      <c r="K95" s="1263"/>
      <c r="L95" s="1263"/>
      <c r="M95" s="1263"/>
      <c r="N95" s="1263"/>
      <c r="O95" s="1263"/>
      <c r="P95" s="1263"/>
      <c r="Q95" s="1263"/>
      <c r="R95" s="1263"/>
      <c r="S95" s="1263"/>
      <c r="T95" s="1263"/>
      <c r="U95" s="1263"/>
      <c r="V95" s="1263"/>
      <c r="W95" s="1263"/>
      <c r="X95" s="1263"/>
      <c r="Y95" s="1263"/>
      <c r="Z95" s="1261"/>
      <c r="AA95" s="1263"/>
      <c r="AB95" s="1263"/>
      <c r="AC95" s="1263"/>
      <c r="AD95" s="1263"/>
      <c r="AE95" s="1263"/>
      <c r="AF95" s="1263"/>
      <c r="AG95" s="1263"/>
      <c r="AH95" s="1261"/>
      <c r="AI95" s="1261"/>
      <c r="AJ95" s="1261"/>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874"/>
      <c r="BS95" s="1874"/>
      <c r="BT95" s="1874"/>
      <c r="BU95" s="1874"/>
      <c r="BV95" s="1874"/>
      <c r="BW95" s="1874"/>
      <c r="BX95" s="1874"/>
      <c r="BY95" s="1874"/>
      <c r="BZ95" s="1874"/>
      <c r="CA95" s="1874"/>
      <c r="CB95" s="1874"/>
      <c r="CC95" s="1874"/>
      <c r="CD95" s="1874"/>
      <c r="CE95" s="1874"/>
      <c r="CF95" s="1874"/>
      <c r="CG95" s="1874"/>
      <c r="CH95" s="1874"/>
      <c r="CI95" s="1874"/>
      <c r="CJ95" s="1263"/>
      <c r="CK95" s="1263"/>
      <c r="CL95" s="1263"/>
      <c r="CM95" s="1263"/>
      <c r="CN95" s="1263"/>
      <c r="CO95" s="1263"/>
      <c r="CP95" s="1263"/>
      <c r="CQ95" s="1263"/>
      <c r="CR95" s="1263"/>
      <c r="CS95" s="1263"/>
      <c r="CT95" s="1263"/>
      <c r="CU95" s="1263"/>
      <c r="CV95" s="1263"/>
      <c r="CW95" s="1263"/>
      <c r="CX95" s="1263"/>
      <c r="CY95" s="1263"/>
      <c r="CZ95" s="1263"/>
      <c r="DA95" s="1263"/>
      <c r="DB95" s="1263"/>
      <c r="DC95" s="1263"/>
      <c r="DD95" s="1263"/>
      <c r="DE95" s="1263"/>
      <c r="DF95" s="1263"/>
      <c r="DG95" s="1263"/>
      <c r="DH95" s="1263"/>
      <c r="DI95" s="1263"/>
      <c r="DJ95" s="1263"/>
      <c r="DK95" s="1263"/>
      <c r="DL95" s="1263"/>
      <c r="DM95" s="1263"/>
      <c r="DN95" s="1263"/>
      <c r="DO95" s="1263"/>
      <c r="DP95" s="1263"/>
      <c r="DQ95" s="1263"/>
      <c r="DR95" s="1263"/>
      <c r="DS95" s="1263"/>
      <c r="DT95" s="1263"/>
      <c r="DU95" s="1263"/>
      <c r="DV95" s="1263"/>
      <c r="DW95" s="1263"/>
      <c r="DX95" s="1263"/>
      <c r="DY95" s="1263"/>
      <c r="DZ95" s="1263"/>
      <c r="EA95" s="1263"/>
      <c r="EB95" s="1263"/>
      <c r="EC95" s="1263"/>
      <c r="ED95" s="1263"/>
      <c r="EE95" s="1263"/>
      <c r="EF95" s="1263"/>
      <c r="EG95" s="1263"/>
      <c r="EH95" s="1263"/>
      <c r="EI95" s="1263"/>
      <c r="EJ95" s="1263"/>
      <c r="EK95" s="1263"/>
      <c r="EL95" s="1263"/>
      <c r="EM95" s="1263"/>
      <c r="EN95" s="1263"/>
      <c r="EO95" s="1263"/>
      <c r="EP95" s="1263"/>
      <c r="EQ95" s="1263"/>
      <c r="ER95" s="1263"/>
      <c r="ES95" s="1263"/>
      <c r="ET95" s="1263"/>
      <c r="EU95" s="1263"/>
      <c r="EV95" s="1263"/>
      <c r="EW95" s="1263"/>
      <c r="EX95" s="1263"/>
      <c r="EY95" s="1263"/>
      <c r="EZ95" s="1263"/>
      <c r="FA95" s="1263"/>
      <c r="FB95" s="1263"/>
      <c r="FC95" s="1263"/>
      <c r="FD95" s="1263"/>
      <c r="FE95" s="1263"/>
      <c r="FF95" s="1263"/>
      <c r="FG95" s="1263"/>
      <c r="FH95" s="1263"/>
      <c r="FI95" s="1263"/>
      <c r="FJ95" s="1263"/>
      <c r="FK95" s="1263"/>
      <c r="FL95" s="1263"/>
      <c r="FM95" s="1263"/>
      <c r="FN95" s="1263"/>
      <c r="FO95" s="1263"/>
      <c r="FP95" s="1263"/>
      <c r="FQ95" s="1263"/>
      <c r="FR95" s="1263"/>
      <c r="FS95" s="1263"/>
      <c r="FT95" s="1263"/>
      <c r="FU95" s="1263"/>
      <c r="FV95" s="1263"/>
      <c r="FW95" s="1263"/>
      <c r="FX95" s="1263"/>
      <c r="FY95" s="1263"/>
      <c r="FZ95" s="1263"/>
      <c r="GA95" s="1263"/>
      <c r="GB95" s="1263"/>
      <c r="GC95" s="1263"/>
      <c r="GD95" s="1263"/>
      <c r="GE95" s="1263"/>
      <c r="GF95" s="1263"/>
      <c r="GG95" s="1263"/>
      <c r="GH95" s="1263"/>
      <c r="GI95" s="1263"/>
      <c r="GJ95" s="1263"/>
      <c r="GK95" s="1263"/>
      <c r="GL95" s="1263"/>
      <c r="GM95" s="1263"/>
      <c r="GN95" s="1263"/>
      <c r="GO95" s="1263"/>
      <c r="GP95" s="1263"/>
      <c r="GQ95" s="1263"/>
      <c r="GR95" s="1263"/>
      <c r="GS95" s="1263"/>
      <c r="GT95" s="1263"/>
      <c r="GU95" s="1263"/>
      <c r="GV95" s="1263"/>
      <c r="GW95" s="1263"/>
      <c r="GX95" s="1263"/>
      <c r="GY95" s="1263"/>
      <c r="GZ95" s="1263"/>
      <c r="HA95" s="1263"/>
      <c r="HB95" s="1263"/>
      <c r="HC95" s="1263"/>
      <c r="HD95" s="1263"/>
    </row>
    <row r="96" spans="1:212">
      <c r="A96" s="1873"/>
      <c r="C96" s="1261"/>
      <c r="D96" s="1261"/>
      <c r="E96" s="1261"/>
      <c r="F96" s="1261"/>
      <c r="G96" s="1261"/>
      <c r="H96" s="1261"/>
      <c r="I96" s="1261"/>
      <c r="J96" s="1261"/>
      <c r="K96" s="1261"/>
      <c r="L96" s="1261"/>
      <c r="M96" s="1261"/>
      <c r="N96" s="1261"/>
      <c r="O96" s="1261"/>
      <c r="P96" s="1261"/>
      <c r="Q96" s="1261"/>
      <c r="R96" s="1261"/>
      <c r="S96" s="1261"/>
      <c r="T96" s="1261"/>
      <c r="U96" s="1261"/>
      <c r="V96" s="1261"/>
      <c r="W96" s="1261"/>
      <c r="X96" s="1261"/>
      <c r="Y96" s="1263"/>
      <c r="Z96" s="1263"/>
      <c r="AA96" s="1263"/>
      <c r="AB96" s="1263"/>
      <c r="AC96" s="1261"/>
      <c r="AD96" s="1263"/>
      <c r="AE96" s="1263"/>
      <c r="AF96" s="1263"/>
      <c r="AG96" s="1261"/>
      <c r="AH96" s="1263"/>
      <c r="AI96" s="1263"/>
      <c r="AJ96" s="1263"/>
      <c r="AK96" s="1261"/>
      <c r="AL96" s="1261"/>
      <c r="AM96" s="1261"/>
      <c r="AN96" s="1261"/>
      <c r="AO96" s="1261"/>
      <c r="AP96" s="1261"/>
      <c r="AQ96" s="1261"/>
      <c r="AR96" s="1261"/>
      <c r="AS96" s="1261"/>
      <c r="AT96" s="1261"/>
      <c r="AU96" s="1261"/>
      <c r="AV96" s="1261"/>
      <c r="AW96" s="1261"/>
      <c r="AX96" s="1261"/>
      <c r="AY96" s="1261"/>
      <c r="AZ96" s="1261"/>
      <c r="BA96" s="1261"/>
      <c r="BB96" s="1261"/>
      <c r="BC96" s="1261"/>
      <c r="BD96" s="1261"/>
      <c r="BE96" s="1261"/>
      <c r="BF96" s="1261"/>
      <c r="BG96" s="1261"/>
      <c r="BH96" s="1261"/>
      <c r="BI96" s="1261"/>
      <c r="BJ96" s="1261"/>
      <c r="BK96" s="1261"/>
      <c r="BL96" s="1261"/>
      <c r="BM96" s="1261"/>
      <c r="BN96" s="1261"/>
      <c r="BO96" s="1261"/>
      <c r="BP96" s="1261"/>
      <c r="BQ96" s="1261"/>
      <c r="BR96" s="1861"/>
      <c r="BS96" s="1861"/>
      <c r="BT96" s="1861"/>
      <c r="BU96" s="1861"/>
      <c r="BV96" s="1861"/>
      <c r="BW96" s="1861"/>
      <c r="BX96" s="1861"/>
      <c r="BY96" s="1861"/>
      <c r="BZ96" s="1861"/>
      <c r="CA96" s="1861"/>
      <c r="CB96" s="1861"/>
      <c r="CC96" s="1861"/>
      <c r="CD96" s="1861"/>
      <c r="CE96" s="1861"/>
      <c r="CF96" s="1861"/>
      <c r="CG96" s="1861"/>
      <c r="CH96" s="1861"/>
      <c r="CI96" s="1861"/>
      <c r="CJ96" s="1261"/>
      <c r="CK96" s="1261"/>
      <c r="CL96" s="1261"/>
      <c r="CM96" s="1261"/>
      <c r="CN96" s="1261"/>
      <c r="CO96" s="1261"/>
      <c r="CP96" s="1261"/>
      <c r="CQ96" s="1261"/>
      <c r="CR96" s="1261"/>
      <c r="CS96" s="1261"/>
      <c r="CT96" s="1261"/>
      <c r="CU96" s="1261"/>
      <c r="CV96" s="1261"/>
      <c r="CW96" s="1261"/>
      <c r="CX96" s="1261"/>
      <c r="CY96" s="1261"/>
      <c r="CZ96" s="1261"/>
      <c r="DA96" s="1261"/>
      <c r="DB96" s="1261"/>
      <c r="DC96" s="1261"/>
      <c r="DD96" s="1261"/>
      <c r="DE96" s="1261"/>
      <c r="DF96" s="1261"/>
      <c r="DG96" s="1261"/>
      <c r="DH96" s="1261"/>
      <c r="DI96" s="1261"/>
      <c r="DJ96" s="1261"/>
      <c r="DK96" s="1261"/>
      <c r="DL96" s="1261"/>
      <c r="DM96" s="1261"/>
      <c r="DN96" s="1261"/>
      <c r="DO96" s="1261"/>
      <c r="DP96" s="1261"/>
      <c r="DQ96" s="1261"/>
      <c r="DR96" s="1261"/>
      <c r="DS96" s="1261"/>
      <c r="DT96" s="1261"/>
      <c r="DU96" s="1261"/>
      <c r="DV96" s="1261"/>
      <c r="DW96" s="1261"/>
      <c r="DX96" s="1261"/>
      <c r="DY96" s="1261"/>
      <c r="DZ96" s="1261"/>
      <c r="EA96" s="1261"/>
      <c r="EB96" s="1261"/>
      <c r="EC96" s="1261"/>
      <c r="ED96" s="1261"/>
      <c r="EE96" s="1261"/>
      <c r="EF96" s="1261"/>
      <c r="EG96" s="1261"/>
      <c r="EH96" s="1261"/>
      <c r="EI96" s="1261"/>
      <c r="EJ96" s="1261"/>
      <c r="EK96" s="1261"/>
      <c r="EL96" s="1261"/>
      <c r="EM96" s="1261"/>
      <c r="EN96" s="1261"/>
      <c r="EO96" s="1261"/>
      <c r="EP96" s="1261"/>
      <c r="EQ96" s="1261"/>
      <c r="ER96" s="1261"/>
      <c r="ES96" s="1261"/>
      <c r="ET96" s="1261"/>
      <c r="EU96" s="1261"/>
      <c r="EV96" s="1261"/>
      <c r="EW96" s="1261"/>
      <c r="EX96" s="1261"/>
      <c r="EY96" s="1261"/>
      <c r="EZ96" s="1261"/>
      <c r="FA96" s="1261"/>
      <c r="FB96" s="1261"/>
      <c r="FC96" s="1261"/>
      <c r="FD96" s="1261"/>
      <c r="FE96" s="1261"/>
      <c r="FF96" s="1261"/>
      <c r="FG96" s="1261"/>
      <c r="FH96" s="1261"/>
      <c r="FI96" s="1261"/>
      <c r="FJ96" s="1261"/>
      <c r="FK96" s="1261"/>
      <c r="FL96" s="1261"/>
      <c r="FM96" s="1261"/>
      <c r="FN96" s="1261"/>
      <c r="FO96" s="1261"/>
      <c r="FP96" s="1261"/>
      <c r="FQ96" s="1261"/>
      <c r="FR96" s="1261"/>
      <c r="FS96" s="1261"/>
      <c r="FT96" s="1261"/>
      <c r="FU96" s="1261"/>
      <c r="FV96" s="1261"/>
      <c r="FW96" s="1261"/>
      <c r="FX96" s="1261"/>
      <c r="FY96" s="1261"/>
      <c r="FZ96" s="1261"/>
      <c r="GA96" s="1261"/>
      <c r="GB96" s="1261"/>
      <c r="GC96" s="1261"/>
      <c r="GD96" s="1261"/>
      <c r="GE96" s="1261"/>
      <c r="GF96" s="1261"/>
      <c r="GG96" s="1261"/>
      <c r="GH96" s="1261"/>
      <c r="GI96" s="1261"/>
      <c r="GJ96" s="1261"/>
      <c r="GK96" s="1261"/>
      <c r="GL96" s="1261"/>
      <c r="GM96" s="1261"/>
      <c r="GN96" s="1261"/>
      <c r="GO96" s="1261"/>
      <c r="GP96" s="1261"/>
      <c r="GQ96" s="1261"/>
      <c r="GR96" s="1261"/>
      <c r="GS96" s="1261"/>
      <c r="GT96" s="1261"/>
      <c r="GU96" s="1261"/>
      <c r="GV96" s="1261"/>
      <c r="GW96" s="1261"/>
      <c r="GX96" s="1261"/>
      <c r="GY96" s="1261"/>
      <c r="GZ96" s="1261"/>
      <c r="HA96" s="1261"/>
      <c r="HB96" s="1261"/>
      <c r="HC96" s="1261"/>
      <c r="HD96" s="1261"/>
    </row>
    <row r="97" spans="1:212">
      <c r="A97" s="1873"/>
      <c r="C97" s="1263"/>
      <c r="D97" s="1263"/>
      <c r="E97" s="1263"/>
      <c r="F97" s="1263"/>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1"/>
      <c r="AC97" s="1263"/>
      <c r="AD97" s="1263"/>
      <c r="AE97" s="1263"/>
      <c r="AF97" s="1263"/>
      <c r="AG97" s="1263"/>
      <c r="AH97" s="1261"/>
      <c r="AI97" s="1261"/>
      <c r="AJ97" s="1261"/>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874"/>
      <c r="BS97" s="1874"/>
      <c r="BT97" s="1874"/>
      <c r="BU97" s="1874"/>
      <c r="BV97" s="1874"/>
      <c r="BW97" s="1874"/>
      <c r="BX97" s="1874"/>
      <c r="BY97" s="1874"/>
      <c r="BZ97" s="1874"/>
      <c r="CA97" s="1874"/>
      <c r="CB97" s="1874"/>
      <c r="CC97" s="1874"/>
      <c r="CD97" s="1874"/>
      <c r="CE97" s="1874"/>
      <c r="CF97" s="1874"/>
      <c r="CG97" s="1874"/>
      <c r="CH97" s="1874"/>
      <c r="CI97" s="1874"/>
      <c r="CJ97" s="1263"/>
      <c r="CK97" s="1263"/>
      <c r="CL97" s="1263"/>
      <c r="CM97" s="1263"/>
      <c r="CN97" s="1263"/>
      <c r="CO97" s="1263"/>
      <c r="CP97" s="1263"/>
      <c r="CQ97" s="1263"/>
      <c r="CR97" s="1263"/>
      <c r="CS97" s="1263"/>
      <c r="CT97" s="1263"/>
      <c r="CU97" s="1263"/>
      <c r="CV97" s="1263"/>
      <c r="CW97" s="1263"/>
      <c r="CX97" s="1263"/>
      <c r="CY97" s="1263"/>
      <c r="CZ97" s="1263"/>
      <c r="DA97" s="1263"/>
      <c r="DB97" s="1263"/>
      <c r="DC97" s="1263"/>
      <c r="DD97" s="1263"/>
      <c r="DE97" s="1263"/>
      <c r="DF97" s="1263"/>
      <c r="DG97" s="1263"/>
      <c r="DH97" s="1263"/>
      <c r="DI97" s="1263"/>
      <c r="DJ97" s="1263"/>
      <c r="DK97" s="1263"/>
      <c r="DL97" s="1263"/>
      <c r="DM97" s="1263"/>
      <c r="DN97" s="1263"/>
      <c r="DO97" s="1263"/>
      <c r="DP97" s="1263"/>
      <c r="DQ97" s="1263"/>
      <c r="DR97" s="1263"/>
      <c r="DS97" s="1263"/>
      <c r="DT97" s="1263"/>
      <c r="DU97" s="1263"/>
      <c r="DV97" s="1263"/>
      <c r="DW97" s="1263"/>
      <c r="DX97" s="1263"/>
      <c r="DY97" s="1263"/>
      <c r="DZ97" s="1263"/>
      <c r="EA97" s="1263"/>
      <c r="EB97" s="1263"/>
      <c r="EC97" s="1263"/>
      <c r="ED97" s="1263"/>
      <c r="EE97" s="1263"/>
      <c r="EF97" s="1263"/>
      <c r="EG97" s="1263"/>
      <c r="EH97" s="1263"/>
      <c r="EI97" s="1263"/>
      <c r="EJ97" s="1263"/>
      <c r="EK97" s="1263"/>
      <c r="EL97" s="1263"/>
      <c r="EM97" s="1263"/>
      <c r="EN97" s="1263"/>
      <c r="EO97" s="1263"/>
      <c r="EP97" s="1263"/>
      <c r="EQ97" s="1263"/>
      <c r="ER97" s="1263"/>
      <c r="ES97" s="1263"/>
      <c r="ET97" s="1263"/>
      <c r="EU97" s="1263"/>
      <c r="EV97" s="1263"/>
      <c r="EW97" s="1263"/>
      <c r="EX97" s="1263"/>
      <c r="EY97" s="1263"/>
      <c r="EZ97" s="1263"/>
      <c r="FA97" s="1263"/>
      <c r="FB97" s="1263"/>
      <c r="FC97" s="1263"/>
      <c r="FD97" s="1263"/>
      <c r="FE97" s="1263"/>
      <c r="FF97" s="1263"/>
      <c r="FG97" s="1263"/>
      <c r="FH97" s="1263"/>
      <c r="FI97" s="1263"/>
      <c r="FJ97" s="1263"/>
      <c r="FK97" s="1263"/>
      <c r="FL97" s="1263"/>
      <c r="FM97" s="1263"/>
      <c r="FN97" s="1263"/>
      <c r="FO97" s="1263"/>
      <c r="FP97" s="1263"/>
      <c r="FQ97" s="1263"/>
      <c r="FR97" s="1263"/>
      <c r="FS97" s="1263"/>
      <c r="FT97" s="1263"/>
      <c r="FU97" s="1263"/>
      <c r="FV97" s="1263"/>
      <c r="FW97" s="1263"/>
      <c r="FX97" s="1263"/>
      <c r="FY97" s="1263"/>
      <c r="FZ97" s="1263"/>
      <c r="GA97" s="1263"/>
      <c r="GB97" s="1263"/>
      <c r="GC97" s="1263"/>
      <c r="GD97" s="1263"/>
      <c r="GE97" s="1263"/>
      <c r="GF97" s="1263"/>
      <c r="GG97" s="1263"/>
      <c r="GH97" s="1263"/>
      <c r="GI97" s="1263"/>
      <c r="GJ97" s="1263"/>
      <c r="GK97" s="1263"/>
      <c r="GL97" s="1263"/>
      <c r="GM97" s="1263"/>
      <c r="GN97" s="1263"/>
      <c r="GO97" s="1263"/>
      <c r="GP97" s="1263"/>
      <c r="GQ97" s="1263"/>
      <c r="GR97" s="1263"/>
      <c r="GS97" s="1263"/>
      <c r="GT97" s="1263"/>
      <c r="GU97" s="1263"/>
      <c r="GV97" s="1263"/>
      <c r="GW97" s="1263"/>
      <c r="GX97" s="1263"/>
      <c r="GY97" s="1263"/>
      <c r="GZ97" s="1263"/>
      <c r="HA97" s="1263"/>
      <c r="HB97" s="1263"/>
      <c r="HC97" s="1263"/>
      <c r="HD97" s="1263"/>
    </row>
    <row r="98" spans="1:212">
      <c r="A98" s="1873"/>
      <c r="C98" s="1261"/>
      <c r="D98" s="1261"/>
      <c r="E98" s="1261"/>
      <c r="F98" s="1261"/>
      <c r="G98" s="1261"/>
      <c r="H98" s="1261"/>
      <c r="I98" s="1261"/>
      <c r="J98" s="1261"/>
      <c r="K98" s="1261"/>
      <c r="L98" s="1261"/>
      <c r="M98" s="1261"/>
      <c r="N98" s="1261"/>
      <c r="O98" s="1261"/>
      <c r="P98" s="1261"/>
      <c r="Q98" s="1261"/>
      <c r="R98" s="1261"/>
      <c r="S98" s="1261"/>
      <c r="T98" s="1261"/>
      <c r="U98" s="1261"/>
      <c r="V98" s="1261"/>
      <c r="W98" s="1261"/>
      <c r="X98" s="1261"/>
      <c r="Y98" s="1263"/>
      <c r="Z98" s="1261"/>
      <c r="AA98" s="1263"/>
      <c r="AB98" s="1263"/>
      <c r="AC98" s="1263"/>
      <c r="AD98" s="1263"/>
      <c r="AE98" s="1263"/>
      <c r="AF98" s="1263"/>
      <c r="AG98" s="1263"/>
      <c r="AH98" s="1263"/>
      <c r="AI98" s="1263"/>
      <c r="AJ98" s="1263"/>
      <c r="AK98" s="1261"/>
      <c r="AL98" s="1261"/>
      <c r="AM98" s="1261"/>
      <c r="AN98" s="1261"/>
      <c r="AO98" s="1261"/>
      <c r="AP98" s="1261"/>
      <c r="AQ98" s="1261"/>
      <c r="AR98" s="1261"/>
      <c r="AS98" s="1261"/>
      <c r="AT98" s="1261"/>
      <c r="AU98" s="1261"/>
      <c r="AV98" s="1261"/>
      <c r="AW98" s="1261"/>
      <c r="AX98" s="1261"/>
      <c r="AY98" s="1261"/>
      <c r="AZ98" s="1261"/>
      <c r="BA98" s="1261"/>
      <c r="BB98" s="1261"/>
      <c r="BC98" s="1261"/>
      <c r="BD98" s="1261"/>
      <c r="BE98" s="1261"/>
      <c r="BF98" s="1261"/>
      <c r="BG98" s="1261"/>
      <c r="BH98" s="1261"/>
      <c r="BI98" s="1261"/>
      <c r="BJ98" s="1261"/>
      <c r="BK98" s="1261"/>
      <c r="BL98" s="1261"/>
      <c r="BM98" s="1261"/>
      <c r="BN98" s="1261"/>
      <c r="BO98" s="1261"/>
      <c r="BP98" s="1261"/>
      <c r="BQ98" s="1261"/>
      <c r="BR98" s="1861"/>
      <c r="BS98" s="1861"/>
      <c r="BT98" s="1861"/>
      <c r="BU98" s="1861"/>
      <c r="BV98" s="1861"/>
      <c r="BW98" s="1861"/>
      <c r="BX98" s="1861"/>
      <c r="BY98" s="1861"/>
      <c r="BZ98" s="1861"/>
      <c r="CA98" s="1861"/>
      <c r="CB98" s="1861"/>
      <c r="CC98" s="1861"/>
      <c r="CD98" s="1861"/>
      <c r="CE98" s="1861"/>
      <c r="CF98" s="1861"/>
      <c r="CG98" s="1861"/>
      <c r="CH98" s="1861"/>
      <c r="CI98" s="1861"/>
      <c r="CJ98" s="1261"/>
      <c r="CK98" s="1261"/>
      <c r="CL98" s="1261"/>
      <c r="CM98" s="1261"/>
      <c r="CN98" s="1261"/>
      <c r="CO98" s="1261"/>
      <c r="CP98" s="1261"/>
      <c r="CQ98" s="1261"/>
      <c r="CR98" s="1261"/>
      <c r="CS98" s="1261"/>
      <c r="CT98" s="1261"/>
      <c r="CU98" s="1261"/>
      <c r="CV98" s="1261"/>
      <c r="CW98" s="1261"/>
      <c r="CX98" s="1261"/>
      <c r="CY98" s="1261"/>
      <c r="CZ98" s="1261"/>
      <c r="DA98" s="1261"/>
      <c r="DB98" s="1261"/>
      <c r="DC98" s="1261"/>
      <c r="DD98" s="1261"/>
      <c r="DE98" s="1261"/>
      <c r="DF98" s="1261"/>
      <c r="DG98" s="1261"/>
      <c r="DH98" s="1261"/>
      <c r="DI98" s="1261"/>
      <c r="DJ98" s="1261"/>
      <c r="DK98" s="1261"/>
      <c r="DL98" s="1261"/>
      <c r="DM98" s="1261"/>
      <c r="DN98" s="1261"/>
      <c r="DO98" s="1261"/>
      <c r="DP98" s="1261"/>
      <c r="DQ98" s="1261"/>
      <c r="DR98" s="1261"/>
      <c r="DS98" s="1261"/>
      <c r="DT98" s="1261"/>
      <c r="DU98" s="1261"/>
      <c r="DV98" s="1261"/>
      <c r="DW98" s="1261"/>
      <c r="DX98" s="1261"/>
      <c r="DY98" s="1261"/>
      <c r="DZ98" s="1261"/>
      <c r="EA98" s="1261"/>
      <c r="EB98" s="1261"/>
      <c r="EC98" s="1261"/>
      <c r="ED98" s="1261"/>
      <c r="EE98" s="1261"/>
      <c r="EF98" s="1261"/>
      <c r="EG98" s="1261"/>
      <c r="EH98" s="1261"/>
      <c r="EI98" s="1261"/>
      <c r="EJ98" s="1261"/>
      <c r="EK98" s="1261"/>
      <c r="EL98" s="1261"/>
      <c r="EM98" s="1261"/>
      <c r="EN98" s="1261"/>
      <c r="EO98" s="1261"/>
      <c r="EP98" s="1261"/>
      <c r="EQ98" s="1261"/>
      <c r="ER98" s="1261"/>
      <c r="ES98" s="1261"/>
      <c r="ET98" s="1261"/>
      <c r="EU98" s="1261"/>
      <c r="EV98" s="1261"/>
      <c r="EW98" s="1261"/>
      <c r="EX98" s="1261"/>
      <c r="EY98" s="1261"/>
      <c r="EZ98" s="1261"/>
      <c r="FA98" s="1261"/>
      <c r="FB98" s="1261"/>
      <c r="FC98" s="1261"/>
      <c r="FD98" s="1261"/>
      <c r="FE98" s="1261"/>
      <c r="FF98" s="1261"/>
      <c r="FG98" s="1261"/>
      <c r="FH98" s="1261"/>
      <c r="FI98" s="1261"/>
      <c r="FJ98" s="1261"/>
      <c r="FK98" s="1261"/>
      <c r="FL98" s="1261"/>
      <c r="FM98" s="1261"/>
      <c r="FN98" s="1261"/>
      <c r="FO98" s="1261"/>
      <c r="FP98" s="1261"/>
      <c r="FQ98" s="1261"/>
      <c r="FR98" s="1261"/>
      <c r="FS98" s="1261"/>
      <c r="FT98" s="1261"/>
      <c r="FU98" s="1261"/>
      <c r="FV98" s="1261"/>
      <c r="FW98" s="1261"/>
      <c r="FX98" s="1261"/>
      <c r="FY98" s="1261"/>
      <c r="FZ98" s="1261"/>
      <c r="GA98" s="1261"/>
      <c r="GB98" s="1261"/>
      <c r="GC98" s="1261"/>
      <c r="GD98" s="1261"/>
      <c r="GE98" s="1261"/>
      <c r="GF98" s="1261"/>
      <c r="GG98" s="1261"/>
      <c r="GH98" s="1261"/>
      <c r="GI98" s="1261"/>
      <c r="GJ98" s="1261"/>
      <c r="GK98" s="1261"/>
      <c r="GL98" s="1261"/>
      <c r="GM98" s="1261"/>
      <c r="GN98" s="1261"/>
      <c r="GO98" s="1261"/>
      <c r="GP98" s="1261"/>
      <c r="GQ98" s="1261"/>
      <c r="GR98" s="1261"/>
      <c r="GS98" s="1261"/>
      <c r="GT98" s="1261"/>
      <c r="GU98" s="1261"/>
      <c r="GV98" s="1261"/>
      <c r="GW98" s="1261"/>
      <c r="GX98" s="1261"/>
      <c r="GY98" s="1261"/>
      <c r="GZ98" s="1261"/>
      <c r="HA98" s="1261"/>
      <c r="HB98" s="1261"/>
      <c r="HC98" s="1261"/>
      <c r="HD98" s="1261"/>
    </row>
    <row r="99" spans="1:212">
      <c r="A99" s="1873"/>
      <c r="C99" s="1263"/>
      <c r="D99" s="1263"/>
      <c r="E99" s="1263"/>
      <c r="F99" s="1263"/>
      <c r="G99" s="1263"/>
      <c r="H99" s="1263"/>
      <c r="I99" s="1263"/>
      <c r="J99" s="1263"/>
      <c r="K99" s="1263"/>
      <c r="L99" s="1263"/>
      <c r="M99" s="1263"/>
      <c r="N99" s="1263"/>
      <c r="O99" s="1263"/>
      <c r="P99" s="1263"/>
      <c r="Q99" s="1263"/>
      <c r="R99" s="1263"/>
      <c r="S99" s="1263"/>
      <c r="T99" s="1263"/>
      <c r="U99" s="1263"/>
      <c r="V99" s="1263"/>
      <c r="W99" s="1263"/>
      <c r="X99" s="1263"/>
      <c r="Y99" s="1263"/>
      <c r="AA99" s="1261"/>
      <c r="AB99" s="1261"/>
      <c r="AC99" s="1261"/>
      <c r="AD99" s="1261"/>
      <c r="AE99" s="1261"/>
      <c r="AF99" s="1261"/>
      <c r="AG99" s="1261"/>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874"/>
      <c r="BS99" s="1874"/>
      <c r="BT99" s="1874"/>
      <c r="BU99" s="1874"/>
      <c r="BV99" s="1874"/>
      <c r="BW99" s="1874"/>
      <c r="BX99" s="1874"/>
      <c r="BY99" s="1874"/>
      <c r="BZ99" s="1874"/>
      <c r="CA99" s="1874"/>
      <c r="CB99" s="1874"/>
      <c r="CC99" s="1874"/>
      <c r="CD99" s="1874"/>
      <c r="CE99" s="1874"/>
      <c r="CF99" s="1874"/>
      <c r="CG99" s="1874"/>
      <c r="CH99" s="1874"/>
      <c r="CI99" s="1874"/>
      <c r="CJ99" s="1263"/>
      <c r="CK99" s="1263"/>
      <c r="CL99" s="1263"/>
      <c r="CM99" s="1263"/>
      <c r="CN99" s="1263"/>
      <c r="CO99" s="1263"/>
      <c r="CP99" s="1263"/>
      <c r="CQ99" s="1263"/>
      <c r="CR99" s="1263"/>
      <c r="CS99" s="1263"/>
      <c r="CT99" s="1263"/>
      <c r="CU99" s="1263"/>
      <c r="CV99" s="1263"/>
      <c r="CW99" s="1263"/>
      <c r="CX99" s="1263"/>
      <c r="CY99" s="1263"/>
      <c r="CZ99" s="1263"/>
      <c r="DA99" s="1263"/>
      <c r="DB99" s="1263"/>
      <c r="DC99" s="1263"/>
      <c r="DD99" s="1263"/>
      <c r="DE99" s="1263"/>
      <c r="DF99" s="1263"/>
      <c r="DG99" s="1263"/>
      <c r="DH99" s="1263"/>
      <c r="DI99" s="1263"/>
      <c r="DJ99" s="1263"/>
      <c r="DK99" s="1263"/>
      <c r="DL99" s="1263"/>
      <c r="DM99" s="1263"/>
      <c r="DN99" s="1263"/>
      <c r="DO99" s="1263"/>
      <c r="DP99" s="1263"/>
      <c r="DQ99" s="1263"/>
      <c r="DR99" s="1263"/>
      <c r="DS99" s="1263"/>
      <c r="DT99" s="1263"/>
      <c r="DU99" s="1263"/>
      <c r="DV99" s="1263"/>
      <c r="DW99" s="1263"/>
      <c r="DX99" s="1263"/>
      <c r="DY99" s="1263"/>
      <c r="DZ99" s="1263"/>
      <c r="EA99" s="1263"/>
      <c r="EB99" s="1263"/>
      <c r="EC99" s="1263"/>
      <c r="ED99" s="1263"/>
      <c r="EE99" s="1263"/>
      <c r="EF99" s="1263"/>
      <c r="EG99" s="1263"/>
      <c r="EH99" s="1263"/>
      <c r="EI99" s="1263"/>
      <c r="EJ99" s="1263"/>
      <c r="EK99" s="1263"/>
      <c r="EL99" s="1263"/>
      <c r="EM99" s="1263"/>
      <c r="EN99" s="1263"/>
      <c r="EO99" s="1263"/>
      <c r="EP99" s="1263"/>
      <c r="EQ99" s="1263"/>
      <c r="ER99" s="1263"/>
      <c r="ES99" s="1263"/>
      <c r="ET99" s="1263"/>
      <c r="EU99" s="1263"/>
      <c r="EV99" s="1263"/>
      <c r="EW99" s="1263"/>
      <c r="EX99" s="1263"/>
      <c r="EY99" s="1263"/>
      <c r="EZ99" s="1263"/>
      <c r="FA99" s="1263"/>
      <c r="FB99" s="1263"/>
      <c r="FC99" s="1263"/>
      <c r="FD99" s="1263"/>
      <c r="FE99" s="1263"/>
      <c r="FF99" s="1263"/>
      <c r="FG99" s="1263"/>
      <c r="FH99" s="1263"/>
      <c r="FI99" s="1263"/>
      <c r="FJ99" s="1263"/>
      <c r="FK99" s="1263"/>
      <c r="FL99" s="1263"/>
      <c r="FM99" s="1263"/>
      <c r="FN99" s="1263"/>
      <c r="FO99" s="1263"/>
      <c r="FP99" s="1263"/>
      <c r="FQ99" s="1263"/>
      <c r="FR99" s="1263"/>
      <c r="FS99" s="1263"/>
      <c r="FT99" s="1263"/>
      <c r="FU99" s="1263"/>
      <c r="FV99" s="1263"/>
      <c r="FW99" s="1263"/>
      <c r="FX99" s="1263"/>
      <c r="FY99" s="1263"/>
      <c r="FZ99" s="1263"/>
      <c r="GA99" s="1263"/>
      <c r="GB99" s="1263"/>
      <c r="GC99" s="1263"/>
      <c r="GD99" s="1263"/>
      <c r="GE99" s="1263"/>
      <c r="GF99" s="1263"/>
      <c r="GG99" s="1263"/>
      <c r="GH99" s="1263"/>
      <c r="GI99" s="1263"/>
      <c r="GJ99" s="1263"/>
      <c r="GK99" s="1263"/>
      <c r="GL99" s="1263"/>
      <c r="GM99" s="1263"/>
      <c r="GN99" s="1263"/>
      <c r="GO99" s="1263"/>
      <c r="GP99" s="1263"/>
      <c r="GQ99" s="1263"/>
      <c r="GR99" s="1263"/>
      <c r="GS99" s="1263"/>
      <c r="GT99" s="1263"/>
      <c r="GU99" s="1263"/>
      <c r="GV99" s="1263"/>
      <c r="GW99" s="1263"/>
      <c r="GX99" s="1263"/>
      <c r="GY99" s="1263"/>
      <c r="GZ99" s="1263"/>
      <c r="HA99" s="1263"/>
      <c r="HB99" s="1263"/>
      <c r="HC99" s="1263"/>
      <c r="HD99" s="1263"/>
    </row>
    <row r="100" spans="1:212">
      <c r="A100" s="1873"/>
      <c r="C100" s="1263"/>
      <c r="D100" s="1263"/>
      <c r="E100" s="1263"/>
      <c r="F100" s="1263"/>
      <c r="G100" s="1263"/>
      <c r="H100" s="1263"/>
      <c r="I100" s="1263"/>
      <c r="J100" s="1263"/>
      <c r="K100" s="1263"/>
      <c r="L100" s="1263"/>
      <c r="M100" s="1263"/>
      <c r="N100" s="1263"/>
      <c r="O100" s="1263"/>
      <c r="P100" s="1263"/>
      <c r="Q100" s="1263"/>
      <c r="R100" s="1263"/>
      <c r="S100" s="1263"/>
      <c r="T100" s="1263"/>
      <c r="U100" s="1263"/>
      <c r="V100" s="1263"/>
      <c r="W100" s="1263"/>
      <c r="X100" s="1263"/>
      <c r="Y100" s="1261"/>
      <c r="AA100" s="1263"/>
      <c r="AB100" s="1263"/>
      <c r="AD100" s="1263"/>
      <c r="AE100" s="1263"/>
      <c r="AF100" s="1263"/>
      <c r="AH100" s="1261"/>
      <c r="AI100" s="1261"/>
      <c r="AJ100" s="1261"/>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874"/>
      <c r="BS100" s="1874"/>
      <c r="BT100" s="1874"/>
      <c r="BU100" s="1874"/>
      <c r="BV100" s="1874"/>
      <c r="BW100" s="1874"/>
      <c r="BX100" s="1874"/>
      <c r="BY100" s="1874"/>
      <c r="BZ100" s="1874"/>
      <c r="CA100" s="1874"/>
      <c r="CB100" s="1874"/>
      <c r="CC100" s="1874"/>
      <c r="CD100" s="1874"/>
      <c r="CE100" s="1874"/>
      <c r="CF100" s="1874"/>
      <c r="CG100" s="1874"/>
      <c r="CH100" s="1874"/>
      <c r="CI100" s="1874"/>
      <c r="CJ100" s="1263"/>
      <c r="CK100" s="1263"/>
      <c r="CL100" s="1263"/>
      <c r="CM100" s="1263"/>
      <c r="CN100" s="1263"/>
      <c r="CO100" s="1263"/>
      <c r="CP100" s="1263"/>
      <c r="CQ100" s="1263"/>
      <c r="CR100" s="1263"/>
      <c r="CS100" s="1263"/>
      <c r="CT100" s="1263"/>
      <c r="CU100" s="1263"/>
      <c r="CV100" s="1263"/>
      <c r="CW100" s="1263"/>
      <c r="CX100" s="1263"/>
      <c r="CY100" s="1263"/>
      <c r="CZ100" s="1263"/>
      <c r="DA100" s="1263"/>
      <c r="DB100" s="1263"/>
      <c r="DC100" s="1263"/>
      <c r="DD100" s="1263"/>
      <c r="DE100" s="1263"/>
      <c r="DF100" s="1263"/>
      <c r="DG100" s="1263"/>
      <c r="DH100" s="1263"/>
      <c r="DI100" s="1263"/>
      <c r="DJ100" s="1263"/>
      <c r="DK100" s="1263"/>
      <c r="DL100" s="1263"/>
      <c r="DM100" s="1263"/>
      <c r="DN100" s="1263"/>
      <c r="DO100" s="1263"/>
      <c r="DP100" s="1263"/>
      <c r="DQ100" s="1263"/>
      <c r="DR100" s="1263"/>
      <c r="DS100" s="1263"/>
      <c r="DT100" s="1263"/>
      <c r="DU100" s="1263"/>
      <c r="DV100" s="1263"/>
      <c r="DW100" s="1263"/>
      <c r="DX100" s="1263"/>
      <c r="DY100" s="1263"/>
      <c r="DZ100" s="1263"/>
      <c r="EA100" s="1263"/>
      <c r="EB100" s="1263"/>
      <c r="EC100" s="1263"/>
      <c r="ED100" s="1263"/>
      <c r="EE100" s="1263"/>
      <c r="EF100" s="1263"/>
      <c r="EG100" s="1263"/>
      <c r="EH100" s="1263"/>
      <c r="EI100" s="1263"/>
      <c r="EJ100" s="1263"/>
      <c r="EK100" s="1263"/>
      <c r="EL100" s="1263"/>
      <c r="EM100" s="1263"/>
      <c r="EN100" s="1263"/>
      <c r="EO100" s="1263"/>
      <c r="EP100" s="1263"/>
      <c r="EQ100" s="1263"/>
      <c r="ER100" s="1263"/>
      <c r="ES100" s="1263"/>
      <c r="ET100" s="1263"/>
      <c r="EU100" s="1263"/>
      <c r="EV100" s="1263"/>
      <c r="EW100" s="1263"/>
      <c r="EX100" s="1263"/>
      <c r="EY100" s="1263"/>
      <c r="EZ100" s="1263"/>
      <c r="FA100" s="1263"/>
      <c r="FB100" s="1263"/>
      <c r="FC100" s="1263"/>
      <c r="FD100" s="1263"/>
      <c r="FE100" s="1263"/>
      <c r="FF100" s="1263"/>
      <c r="FG100" s="1263"/>
      <c r="FH100" s="1263"/>
      <c r="FI100" s="1263"/>
      <c r="FJ100" s="1263"/>
      <c r="FK100" s="1263"/>
      <c r="FL100" s="1263"/>
      <c r="FM100" s="1263"/>
      <c r="FN100" s="1263"/>
      <c r="FO100" s="1263"/>
      <c r="FP100" s="1263"/>
      <c r="FQ100" s="1263"/>
      <c r="FR100" s="1263"/>
      <c r="FS100" s="1263"/>
      <c r="FT100" s="1263"/>
      <c r="FU100" s="1263"/>
      <c r="FV100" s="1263"/>
      <c r="FW100" s="1263"/>
      <c r="FX100" s="1263"/>
      <c r="FY100" s="1263"/>
      <c r="FZ100" s="1263"/>
      <c r="GA100" s="1263"/>
      <c r="GB100" s="1263"/>
      <c r="GC100" s="1263"/>
      <c r="GD100" s="1263"/>
      <c r="GE100" s="1263"/>
      <c r="GF100" s="1263"/>
      <c r="GG100" s="1263"/>
      <c r="GH100" s="1263"/>
      <c r="GI100" s="1263"/>
      <c r="GJ100" s="1263"/>
      <c r="GK100" s="1263"/>
      <c r="GL100" s="1263"/>
      <c r="GM100" s="1263"/>
      <c r="GN100" s="1263"/>
      <c r="GO100" s="1263"/>
      <c r="GP100" s="1263"/>
      <c r="GQ100" s="1263"/>
      <c r="GR100" s="1263"/>
      <c r="GS100" s="1263"/>
      <c r="GT100" s="1263"/>
      <c r="GU100" s="1263"/>
      <c r="GV100" s="1263"/>
      <c r="GW100" s="1263"/>
      <c r="GX100" s="1263"/>
      <c r="GY100" s="1263"/>
      <c r="GZ100" s="1263"/>
      <c r="HA100" s="1263"/>
      <c r="HB100" s="1263"/>
      <c r="HC100" s="1263"/>
      <c r="HD100" s="1263"/>
    </row>
    <row r="101" spans="1:212">
      <c r="A101" s="1873"/>
      <c r="C101" s="1261"/>
      <c r="D101" s="1261"/>
      <c r="E101" s="1261"/>
      <c r="F101" s="1261"/>
      <c r="G101" s="1261"/>
      <c r="H101" s="1261"/>
      <c r="I101" s="1261"/>
      <c r="J101" s="1261"/>
      <c r="K101" s="1261"/>
      <c r="L101" s="1261"/>
      <c r="M101" s="1261"/>
      <c r="N101" s="1261"/>
      <c r="O101" s="1261"/>
      <c r="P101" s="1261"/>
      <c r="Q101" s="1261"/>
      <c r="R101" s="1261"/>
      <c r="S101" s="1261"/>
      <c r="T101" s="1261"/>
      <c r="U101" s="1261"/>
      <c r="V101" s="1261"/>
      <c r="W101" s="1261"/>
      <c r="X101" s="1261"/>
      <c r="Y101" s="1263"/>
      <c r="AA101" s="1261"/>
      <c r="AB101" s="1263"/>
      <c r="AD101" s="1261"/>
      <c r="AE101" s="1261"/>
      <c r="AF101" s="1261"/>
      <c r="AK101" s="1261"/>
      <c r="AL101" s="1261"/>
      <c r="AM101" s="1261"/>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1"/>
      <c r="BJ101" s="1261"/>
      <c r="BK101" s="1261"/>
      <c r="BL101" s="1261"/>
      <c r="BM101" s="1261"/>
      <c r="BN101" s="1261"/>
      <c r="BO101" s="1261"/>
      <c r="BP101" s="1261"/>
      <c r="BQ101" s="1261"/>
      <c r="BR101" s="1861"/>
      <c r="BS101" s="1861"/>
      <c r="BT101" s="1861"/>
      <c r="BU101" s="1861"/>
      <c r="BV101" s="1861"/>
      <c r="BW101" s="1861"/>
      <c r="BX101" s="1861"/>
      <c r="BY101" s="1861"/>
      <c r="BZ101" s="1861"/>
      <c r="CA101" s="1861"/>
      <c r="CB101" s="1861"/>
      <c r="CC101" s="1861"/>
      <c r="CD101" s="1861"/>
      <c r="CE101" s="1861"/>
      <c r="CF101" s="1861"/>
      <c r="CG101" s="1861"/>
      <c r="CH101" s="1861"/>
      <c r="CI101" s="1861"/>
      <c r="CJ101" s="1261"/>
      <c r="CK101" s="1261"/>
      <c r="CL101" s="1261"/>
      <c r="CM101" s="1261"/>
      <c r="CN101" s="1261"/>
      <c r="CO101" s="1261"/>
      <c r="CP101" s="1261"/>
      <c r="CQ101" s="1261"/>
      <c r="CR101" s="1261"/>
      <c r="CS101" s="1261"/>
      <c r="CT101" s="1261"/>
      <c r="CU101" s="1261"/>
      <c r="CV101" s="1261"/>
      <c r="CW101" s="1261"/>
      <c r="CX101" s="1261"/>
      <c r="CY101" s="1261"/>
      <c r="CZ101" s="1261"/>
      <c r="DA101" s="1261"/>
      <c r="DB101" s="1261"/>
      <c r="DC101" s="1261"/>
      <c r="DD101" s="1261"/>
      <c r="DE101" s="1261"/>
      <c r="DF101" s="1261"/>
      <c r="DG101" s="1261"/>
      <c r="DH101" s="1261"/>
      <c r="DI101" s="1261"/>
      <c r="DJ101" s="1261"/>
      <c r="DK101" s="1261"/>
      <c r="DL101" s="1261"/>
      <c r="DM101" s="1261"/>
      <c r="DN101" s="1261"/>
      <c r="DO101" s="1261"/>
      <c r="DP101" s="1261"/>
      <c r="DQ101" s="1261"/>
      <c r="DR101" s="1261"/>
      <c r="DS101" s="1261"/>
      <c r="DT101" s="1261"/>
      <c r="DU101" s="1261"/>
      <c r="DV101" s="1261"/>
      <c r="DW101" s="1261"/>
      <c r="DX101" s="1261"/>
      <c r="DY101" s="1261"/>
      <c r="DZ101" s="1261"/>
      <c r="EA101" s="1261"/>
      <c r="EB101" s="1261"/>
      <c r="EC101" s="1261"/>
      <c r="ED101" s="1261"/>
      <c r="EE101" s="1261"/>
      <c r="EF101" s="1261"/>
      <c r="EG101" s="1261"/>
      <c r="EH101" s="1261"/>
      <c r="EI101" s="1261"/>
      <c r="EJ101" s="1261"/>
      <c r="EK101" s="1261"/>
      <c r="EL101" s="1261"/>
      <c r="EM101" s="1261"/>
      <c r="EN101" s="1261"/>
      <c r="EO101" s="1261"/>
      <c r="EP101" s="1261"/>
      <c r="EQ101" s="1261"/>
      <c r="ER101" s="1261"/>
      <c r="ES101" s="1261"/>
      <c r="ET101" s="1261"/>
      <c r="EU101" s="1261"/>
      <c r="EV101" s="1261"/>
      <c r="EW101" s="1261"/>
      <c r="EX101" s="1261"/>
      <c r="EY101" s="1261"/>
      <c r="EZ101" s="1261"/>
      <c r="FA101" s="1261"/>
      <c r="FB101" s="1261"/>
      <c r="FC101" s="1261"/>
      <c r="FD101" s="1261"/>
      <c r="FE101" s="1261"/>
      <c r="FF101" s="1261"/>
      <c r="FG101" s="1261"/>
      <c r="FH101" s="1261"/>
      <c r="FI101" s="1261"/>
      <c r="FJ101" s="1261"/>
      <c r="FK101" s="1261"/>
      <c r="FL101" s="1261"/>
      <c r="FM101" s="1261"/>
      <c r="FN101" s="1261"/>
      <c r="FO101" s="1261"/>
      <c r="FP101" s="1261"/>
      <c r="FQ101" s="1261"/>
      <c r="FR101" s="1261"/>
      <c r="FS101" s="1261"/>
      <c r="FT101" s="1261"/>
      <c r="FU101" s="1261"/>
      <c r="FV101" s="1261"/>
      <c r="FW101" s="1261"/>
      <c r="FX101" s="1261"/>
      <c r="FY101" s="1261"/>
      <c r="FZ101" s="1261"/>
      <c r="GA101" s="1261"/>
      <c r="GB101" s="1261"/>
      <c r="GC101" s="1261"/>
      <c r="GD101" s="1261"/>
      <c r="GE101" s="1261"/>
      <c r="GF101" s="1261"/>
      <c r="GG101" s="1261"/>
      <c r="GH101" s="1261"/>
      <c r="GI101" s="1261"/>
      <c r="GJ101" s="1261"/>
      <c r="GK101" s="1261"/>
      <c r="GL101" s="1261"/>
      <c r="GM101" s="1261"/>
      <c r="GN101" s="1261"/>
      <c r="GO101" s="1261"/>
      <c r="GP101" s="1261"/>
      <c r="GQ101" s="1261"/>
      <c r="GR101" s="1261"/>
      <c r="GS101" s="1261"/>
      <c r="GT101" s="1261"/>
      <c r="GU101" s="1261"/>
      <c r="GV101" s="1261"/>
      <c r="GW101" s="1261"/>
      <c r="GX101" s="1261"/>
      <c r="GY101" s="1261"/>
      <c r="GZ101" s="1261"/>
      <c r="HA101" s="1261"/>
      <c r="HB101" s="1261"/>
      <c r="HC101" s="1261"/>
      <c r="HD101" s="1261"/>
    </row>
    <row r="102" spans="1:212">
      <c r="A102" s="1873"/>
      <c r="Y102" s="1261"/>
      <c r="AA102" s="1263"/>
      <c r="AB102" s="1261"/>
      <c r="AD102" s="1263"/>
      <c r="AE102" s="1263"/>
      <c r="AF102" s="1263"/>
    </row>
    <row r="103" spans="1:212">
      <c r="A103" s="1873"/>
      <c r="Y103" s="1263"/>
      <c r="AA103" s="1263"/>
      <c r="AD103" s="1263"/>
      <c r="AE103" s="1263"/>
      <c r="AF103" s="1263"/>
    </row>
    <row r="104" spans="1:212">
      <c r="B104" s="1883"/>
      <c r="Y104" s="1263"/>
      <c r="AA104" s="1261"/>
      <c r="AD104" s="1261"/>
      <c r="AE104" s="1261"/>
      <c r="AF104" s="1261"/>
    </row>
    <row r="105" spans="1:212">
      <c r="Y105" s="1261"/>
    </row>
    <row r="150" ht="15" customHeight="1"/>
    <row r="186" ht="13.5" customHeight="1"/>
  </sheetData>
  <mergeCells count="1">
    <mergeCell ref="A2:CI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901" t="s">
        <v>1754</v>
      </c>
      <c r="C1" s="1901"/>
      <c r="D1" s="1901"/>
      <c r="E1" s="1901"/>
      <c r="F1" s="1901"/>
      <c r="G1" s="1901"/>
      <c r="H1" s="1901"/>
      <c r="I1" s="1901"/>
      <c r="J1" s="1901"/>
      <c r="K1" s="1901"/>
      <c r="L1" s="1901"/>
      <c r="M1" s="1901"/>
      <c r="N1" s="1901"/>
      <c r="O1" s="1901"/>
      <c r="P1" s="1901"/>
      <c r="Q1" s="1901"/>
      <c r="R1" s="1901"/>
      <c r="S1" s="1901"/>
      <c r="T1" s="1901"/>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902" t="s">
        <v>1349</v>
      </c>
      <c r="C3" s="1902"/>
      <c r="D3" s="1902"/>
      <c r="E3" s="1902"/>
      <c r="F3" s="1902"/>
      <c r="G3" s="1902"/>
      <c r="H3" s="1902"/>
      <c r="I3" s="1902"/>
      <c r="J3" s="1902"/>
      <c r="K3" s="1902"/>
      <c r="L3" s="1902"/>
      <c r="M3" s="1902"/>
      <c r="N3" s="1902"/>
      <c r="O3" s="1902"/>
      <c r="P3" s="1902"/>
      <c r="Q3" s="1902"/>
      <c r="R3" s="1902"/>
      <c r="S3" s="1902"/>
      <c r="T3" s="190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903"/>
      <c r="E6" s="1904"/>
      <c r="F6" s="1904"/>
      <c r="G6" s="1905"/>
      <c r="H6" s="1039"/>
      <c r="I6" s="1906"/>
      <c r="J6" s="1907"/>
      <c r="K6" s="1907"/>
      <c r="L6" s="1908"/>
      <c r="M6" s="1042"/>
      <c r="N6" s="1093"/>
      <c r="O6" s="1093"/>
      <c r="P6" s="1046"/>
      <c r="Q6" s="1040"/>
      <c r="R6" s="1040"/>
      <c r="S6" s="1040"/>
      <c r="T6" s="1040"/>
    </row>
    <row r="7" spans="1:24" ht="15" customHeight="1" thickTop="1" thickBot="1">
      <c r="B7" s="1041"/>
      <c r="C7" s="1041"/>
      <c r="D7" s="1040" t="s">
        <v>35</v>
      </c>
      <c r="E7" s="1040"/>
      <c r="F7" s="1040"/>
      <c r="G7" s="1040"/>
      <c r="H7" s="1042"/>
      <c r="I7" s="1909" t="s">
        <v>1694</v>
      </c>
      <c r="J7" s="1910"/>
      <c r="K7" s="1910"/>
      <c r="L7" s="1911"/>
      <c r="M7" s="1910" t="s">
        <v>1695</v>
      </c>
      <c r="N7" s="1910"/>
      <c r="O7" s="1910"/>
      <c r="P7" s="1910"/>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901" t="s">
        <v>1755</v>
      </c>
      <c r="E4" s="1901"/>
      <c r="F4" s="1901"/>
      <c r="G4" s="1901"/>
      <c r="H4" s="1901"/>
      <c r="I4" s="1901"/>
      <c r="J4" s="1901"/>
      <c r="K4" s="1901"/>
      <c r="L4" s="1901"/>
      <c r="M4" s="1901"/>
      <c r="N4" s="1901"/>
      <c r="O4" s="1901"/>
      <c r="P4" s="1901"/>
      <c r="Q4" s="1901"/>
      <c r="R4" s="1901"/>
      <c r="S4" s="1901"/>
      <c r="T4" s="1901"/>
      <c r="U4" s="1901"/>
      <c r="V4" s="1901"/>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912" t="s">
        <v>38</v>
      </c>
      <c r="F7" s="1913"/>
      <c r="G7" s="1913"/>
      <c r="H7" s="1913"/>
      <c r="I7" s="1913"/>
      <c r="J7" s="1913"/>
      <c r="K7" s="1914"/>
      <c r="L7" s="1087" t="s">
        <v>1694</v>
      </c>
      <c r="M7" s="1087" t="s">
        <v>1169</v>
      </c>
      <c r="N7" s="1912" t="s">
        <v>1166</v>
      </c>
      <c r="O7" s="1913"/>
      <c r="P7" s="191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7">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915" t="s">
        <v>1721</v>
      </c>
      <c r="C1" s="1915"/>
      <c r="D1" s="1915"/>
      <c r="E1" s="1915"/>
      <c r="F1" s="1915"/>
      <c r="G1" s="1915"/>
      <c r="H1" s="1915"/>
      <c r="I1" s="1915"/>
      <c r="J1" s="1915"/>
      <c r="K1" s="1915"/>
      <c r="L1" s="1915"/>
      <c r="M1" s="1915"/>
      <c r="N1" s="1915"/>
      <c r="O1" s="1915"/>
      <c r="P1" s="1915"/>
      <c r="Q1" s="1915"/>
      <c r="R1" s="1915"/>
      <c r="S1" s="1915"/>
      <c r="T1" s="1915"/>
      <c r="U1" s="191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902" t="s">
        <v>1349</v>
      </c>
      <c r="C3" s="1902"/>
      <c r="D3" s="1902"/>
      <c r="E3" s="1902"/>
      <c r="F3" s="1902"/>
      <c r="G3" s="1902"/>
      <c r="H3" s="1902"/>
      <c r="I3" s="1902"/>
      <c r="J3" s="1902"/>
      <c r="K3" s="1902"/>
      <c r="L3" s="1902"/>
      <c r="M3" s="1902"/>
      <c r="N3" s="1902"/>
      <c r="O3" s="1902"/>
      <c r="P3" s="1902"/>
      <c r="Q3" s="1902"/>
      <c r="R3" s="1902"/>
      <c r="S3" s="1902"/>
      <c r="T3" s="1902"/>
      <c r="U3" s="190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903"/>
      <c r="E6" s="1904"/>
      <c r="F6" s="1904"/>
      <c r="G6" s="1905"/>
      <c r="H6" s="1039"/>
      <c r="I6" s="1906"/>
      <c r="J6" s="1907"/>
      <c r="K6" s="1907"/>
      <c r="L6" s="1908"/>
      <c r="M6" s="1040"/>
      <c r="N6" s="1040"/>
      <c r="O6" s="1040"/>
      <c r="P6" s="1040"/>
      <c r="Q6" s="1040"/>
      <c r="R6" s="1040"/>
      <c r="S6" s="1040"/>
      <c r="T6" s="1040"/>
      <c r="U6" s="1040"/>
    </row>
    <row r="7" spans="1:26" ht="15" customHeight="1" thickTop="1" thickBot="1">
      <c r="B7" s="1041"/>
      <c r="C7" s="1041"/>
      <c r="D7" s="1040" t="s">
        <v>35</v>
      </c>
      <c r="E7" s="1040"/>
      <c r="F7" s="1040"/>
      <c r="G7" s="1040"/>
      <c r="H7" s="1042"/>
      <c r="I7" s="1912" t="s">
        <v>1694</v>
      </c>
      <c r="J7" s="1913"/>
      <c r="K7" s="1913"/>
      <c r="L7" s="1914"/>
      <c r="M7" s="1912" t="s">
        <v>1695</v>
      </c>
      <c r="N7" s="1913"/>
      <c r="O7" s="1913"/>
      <c r="P7" s="191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1756</v>
      </c>
      <c r="W49" s="1072"/>
      <c r="X49" s="1073"/>
      <c r="Y49" s="1074"/>
    </row>
    <row r="50" spans="2:25" s="921" customFormat="1" ht="13.8">
      <c r="B50" s="921" t="s">
        <v>1757</v>
      </c>
      <c r="W50" s="1072"/>
      <c r="X50" s="1073"/>
      <c r="Y50" s="1074"/>
    </row>
    <row r="51" spans="2:25" s="921" customFormat="1" ht="13.8">
      <c r="B51" s="921" t="s">
        <v>1758</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15" t="s">
        <v>1724</v>
      </c>
      <c r="E4" s="1915"/>
      <c r="F4" s="1915"/>
      <c r="G4" s="1915"/>
      <c r="H4" s="1915"/>
      <c r="I4" s="1915"/>
      <c r="J4" s="1915"/>
      <c r="K4" s="1915"/>
      <c r="L4" s="1915"/>
      <c r="M4" s="1915"/>
      <c r="N4" s="1915"/>
      <c r="O4" s="1915"/>
      <c r="P4" s="1915"/>
      <c r="Q4" s="1915"/>
      <c r="R4" s="191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13"/>
      <c r="F7" s="1913"/>
      <c r="G7" s="1913"/>
      <c r="H7" s="1913"/>
      <c r="I7" s="1913"/>
      <c r="J7" s="1914"/>
      <c r="K7" s="1087" t="s">
        <v>1694</v>
      </c>
      <c r="L7" s="1087" t="s">
        <v>1169</v>
      </c>
      <c r="M7" s="1912" t="s">
        <v>1166</v>
      </c>
      <c r="N7" s="1913"/>
      <c r="O7" s="191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915" t="s">
        <v>1725</v>
      </c>
      <c r="C1" s="1915"/>
      <c r="D1" s="1915"/>
      <c r="E1" s="1915"/>
      <c r="F1" s="1915"/>
      <c r="G1" s="1915"/>
      <c r="H1" s="1915"/>
      <c r="I1" s="1915"/>
      <c r="J1" s="1915"/>
      <c r="K1" s="1915"/>
      <c r="L1" s="1915"/>
      <c r="M1" s="1915"/>
      <c r="N1" s="1915"/>
      <c r="O1" s="1915"/>
      <c r="P1" s="1915"/>
      <c r="Q1" s="1915"/>
      <c r="R1" s="1915"/>
      <c r="S1" s="1915"/>
      <c r="T1" s="1915"/>
      <c r="U1" s="191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902" t="s">
        <v>1349</v>
      </c>
      <c r="C3" s="1902"/>
      <c r="D3" s="1902"/>
      <c r="E3" s="1902"/>
      <c r="F3" s="1902"/>
      <c r="G3" s="1902"/>
      <c r="H3" s="1902"/>
      <c r="I3" s="1902"/>
      <c r="J3" s="1902"/>
      <c r="K3" s="1902"/>
      <c r="L3" s="1902"/>
      <c r="M3" s="1902"/>
      <c r="N3" s="1902"/>
      <c r="O3" s="1902"/>
      <c r="P3" s="1902"/>
      <c r="Q3" s="1902"/>
      <c r="R3" s="1902"/>
      <c r="S3" s="1902"/>
      <c r="T3" s="1902"/>
      <c r="U3" s="190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903"/>
      <c r="E6" s="1904"/>
      <c r="F6" s="1904"/>
      <c r="G6" s="1905"/>
      <c r="H6" s="1039"/>
      <c r="I6" s="1906"/>
      <c r="J6" s="1907"/>
      <c r="K6" s="1907"/>
      <c r="L6" s="1908"/>
      <c r="M6" s="1040"/>
      <c r="N6" s="1040"/>
      <c r="O6" s="1040"/>
      <c r="P6" s="1040"/>
      <c r="Q6" s="1040"/>
      <c r="R6" s="1040"/>
      <c r="S6" s="1040"/>
      <c r="T6" s="1040"/>
      <c r="U6" s="1040"/>
    </row>
    <row r="7" spans="1:25" ht="15" customHeight="1" thickTop="1" thickBot="1">
      <c r="B7" s="1041"/>
      <c r="C7" s="1041"/>
      <c r="D7" s="1040" t="s">
        <v>35</v>
      </c>
      <c r="E7" s="1040"/>
      <c r="F7" s="1040"/>
      <c r="G7" s="1040"/>
      <c r="H7" s="1042"/>
      <c r="I7" s="1912" t="s">
        <v>1694</v>
      </c>
      <c r="J7" s="1913"/>
      <c r="K7" s="1913"/>
      <c r="L7" s="1914"/>
      <c r="M7" s="1912" t="s">
        <v>1695</v>
      </c>
      <c r="N7" s="1913"/>
      <c r="O7" s="1913"/>
      <c r="P7" s="191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915" t="s">
        <v>1726</v>
      </c>
      <c r="E4" s="1915"/>
      <c r="F4" s="1915"/>
      <c r="G4" s="1915"/>
      <c r="H4" s="1915"/>
      <c r="I4" s="1915"/>
      <c r="J4" s="1915"/>
      <c r="K4" s="1915"/>
      <c r="L4" s="1915"/>
      <c r="M4" s="1915"/>
      <c r="N4" s="1915"/>
      <c r="O4" s="1915"/>
      <c r="P4" s="1915"/>
      <c r="Q4" s="1915"/>
      <c r="R4" s="1915"/>
      <c r="S4" s="1915"/>
      <c r="T4" s="191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912" t="s">
        <v>38</v>
      </c>
      <c r="F7" s="1913"/>
      <c r="G7" s="1913"/>
      <c r="H7" s="1913"/>
      <c r="I7" s="1913"/>
      <c r="J7" s="1913"/>
      <c r="K7" s="1914"/>
      <c r="L7" s="1087" t="s">
        <v>1694</v>
      </c>
      <c r="M7" s="1087" t="s">
        <v>1169</v>
      </c>
      <c r="N7" s="1912" t="s">
        <v>1166</v>
      </c>
      <c r="O7" s="1913"/>
      <c r="P7" s="191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915" t="s">
        <v>1721</v>
      </c>
      <c r="C1" s="1915"/>
      <c r="D1" s="1915"/>
      <c r="E1" s="1915"/>
      <c r="F1" s="1915"/>
      <c r="G1" s="1915"/>
      <c r="H1" s="1915"/>
      <c r="I1" s="1915"/>
      <c r="J1" s="1915"/>
      <c r="K1" s="1915"/>
      <c r="L1" s="1915"/>
      <c r="M1" s="1915"/>
      <c r="N1" s="1915"/>
      <c r="O1" s="1915"/>
      <c r="P1" s="1915"/>
      <c r="Q1" s="1915"/>
      <c r="R1" s="191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902" t="s">
        <v>1349</v>
      </c>
      <c r="C3" s="1902"/>
      <c r="D3" s="1902"/>
      <c r="E3" s="1902"/>
      <c r="F3" s="1902"/>
      <c r="G3" s="1902"/>
      <c r="H3" s="1902"/>
      <c r="I3" s="1902"/>
      <c r="J3" s="1902"/>
      <c r="K3" s="1902"/>
      <c r="L3" s="1902"/>
      <c r="M3" s="1902"/>
      <c r="N3" s="1902"/>
      <c r="O3" s="1902"/>
      <c r="P3" s="1902"/>
      <c r="Q3" s="1902"/>
      <c r="R3" s="190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903"/>
      <c r="E6" s="1904"/>
      <c r="F6" s="1904"/>
      <c r="G6" s="1905"/>
      <c r="H6" s="1039"/>
      <c r="I6" s="1906"/>
      <c r="J6" s="1907"/>
      <c r="K6" s="1907"/>
      <c r="L6" s="1908"/>
      <c r="M6" s="1042"/>
      <c r="N6" s="1093"/>
      <c r="O6" s="1046"/>
      <c r="P6" s="1040"/>
      <c r="Q6" s="1040"/>
      <c r="R6" s="1040"/>
    </row>
    <row r="7" spans="1:22" ht="15" customHeight="1" thickTop="1" thickBot="1">
      <c r="B7" s="1041"/>
      <c r="C7" s="1041"/>
      <c r="D7" s="1040" t="s">
        <v>35</v>
      </c>
      <c r="E7" s="1040"/>
      <c r="F7" s="1040"/>
      <c r="G7" s="1040"/>
      <c r="H7" s="1042"/>
      <c r="I7" s="1912" t="s">
        <v>1694</v>
      </c>
      <c r="J7" s="1913"/>
      <c r="K7" s="1913"/>
      <c r="L7" s="1913"/>
      <c r="M7" s="1909" t="s">
        <v>1695</v>
      </c>
      <c r="N7" s="1910"/>
      <c r="O7" s="1911"/>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15" t="s">
        <v>1724</v>
      </c>
      <c r="E4" s="1915"/>
      <c r="F4" s="1915"/>
      <c r="G4" s="1915"/>
      <c r="H4" s="1915"/>
      <c r="I4" s="1915"/>
      <c r="J4" s="1915"/>
      <c r="K4" s="1915"/>
      <c r="L4" s="1915"/>
      <c r="M4" s="1915"/>
      <c r="N4" s="1915"/>
      <c r="O4" s="1915"/>
      <c r="P4" s="1915"/>
      <c r="Q4" s="1915"/>
      <c r="R4" s="191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13"/>
      <c r="F7" s="1913"/>
      <c r="G7" s="1913"/>
      <c r="H7" s="1913"/>
      <c r="I7" s="1913"/>
      <c r="J7" s="1914"/>
      <c r="K7" s="1087" t="s">
        <v>1694</v>
      </c>
      <c r="L7" s="1087" t="s">
        <v>1169</v>
      </c>
      <c r="M7" s="1912" t="s">
        <v>1166</v>
      </c>
      <c r="N7" s="1913"/>
      <c r="O7" s="191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916" t="s">
        <v>1759</v>
      </c>
      <c r="C2" s="1916"/>
      <c r="D2" s="1916"/>
      <c r="E2" s="1916"/>
      <c r="F2" s="1916"/>
      <c r="G2" s="1916"/>
      <c r="H2" s="1916"/>
      <c r="I2" s="1916"/>
      <c r="J2" s="1916"/>
      <c r="K2" s="1916"/>
      <c r="L2" s="1916"/>
      <c r="M2" s="1916"/>
      <c r="N2" s="1916"/>
      <c r="O2" s="191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916" t="s">
        <v>1810</v>
      </c>
      <c r="C4" s="1916"/>
      <c r="D4" s="1916"/>
      <c r="E4" s="1916"/>
      <c r="F4" s="1916"/>
      <c r="G4" s="1916"/>
      <c r="H4" s="1916"/>
      <c r="I4" s="1916"/>
      <c r="J4" s="1916"/>
      <c r="K4" s="1916"/>
      <c r="L4" s="1916"/>
      <c r="M4" s="1916"/>
      <c r="N4" s="1916"/>
      <c r="O4" s="191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40"/>
      <c r="G6" s="1750"/>
      <c r="H6" s="1741"/>
      <c r="I6" s="1750"/>
      <c r="J6" s="1758"/>
      <c r="K6" s="1750"/>
      <c r="L6" s="1750"/>
      <c r="M6" s="1759"/>
      <c r="N6" s="892"/>
      <c r="O6" s="892"/>
      <c r="P6" s="533"/>
      <c r="Q6" s="1344">
        <v>1000</v>
      </c>
      <c r="R6" s="534"/>
      <c r="S6" s="534"/>
      <c r="T6" s="534"/>
      <c r="U6" s="534"/>
    </row>
    <row r="7" spans="1:59" ht="19.95" customHeight="1">
      <c r="A7" s="531"/>
      <c r="B7" s="1462"/>
      <c r="C7" s="855" t="s">
        <v>392</v>
      </c>
      <c r="D7" s="856" t="s">
        <v>393</v>
      </c>
      <c r="E7" s="856" t="s">
        <v>395</v>
      </c>
      <c r="F7" s="856" t="s">
        <v>396</v>
      </c>
      <c r="G7" s="1730" t="s">
        <v>401</v>
      </c>
      <c r="H7" s="1719" t="s">
        <v>402</v>
      </c>
      <c r="I7" s="1730" t="s">
        <v>403</v>
      </c>
      <c r="J7" s="1730" t="s">
        <v>404</v>
      </c>
      <c r="K7" s="1730" t="s">
        <v>405</v>
      </c>
      <c r="L7" s="1730" t="s">
        <v>406</v>
      </c>
      <c r="M7" s="1719"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30" t="s">
        <v>408</v>
      </c>
      <c r="H8" s="1719" t="s">
        <v>409</v>
      </c>
      <c r="I8" s="1730" t="s">
        <v>296</v>
      </c>
      <c r="J8" s="1730" t="s">
        <v>296</v>
      </c>
      <c r="K8" s="1730" t="s">
        <v>296</v>
      </c>
      <c r="L8" s="1730" t="s">
        <v>296</v>
      </c>
      <c r="M8" s="1720"/>
      <c r="N8" s="855"/>
      <c r="O8" s="855"/>
      <c r="P8" s="533"/>
      <c r="Q8" s="534"/>
      <c r="R8" s="534"/>
      <c r="S8" s="534"/>
      <c r="T8" s="534"/>
      <c r="U8" s="534"/>
    </row>
    <row r="9" spans="1:59" ht="19.95" customHeight="1" thickBot="1">
      <c r="A9" s="531"/>
      <c r="B9" s="857"/>
      <c r="C9" s="857"/>
      <c r="D9" s="857"/>
      <c r="E9" s="857"/>
      <c r="F9" s="1711"/>
      <c r="G9" s="1731"/>
      <c r="H9" s="1721"/>
      <c r="I9" s="1731"/>
      <c r="J9" s="1731"/>
      <c r="K9" s="1760"/>
      <c r="L9" s="1760"/>
      <c r="M9" s="1721"/>
      <c r="N9" s="857"/>
      <c r="O9" s="858"/>
      <c r="P9" s="533"/>
      <c r="Q9" s="534"/>
      <c r="R9" s="534"/>
      <c r="S9" s="534"/>
      <c r="T9" s="534"/>
      <c r="U9" s="534"/>
    </row>
    <row r="10" spans="1:59" ht="19.5" hidden="1" customHeight="1" thickTop="1">
      <c r="A10" s="531"/>
      <c r="B10" s="859">
        <v>2009</v>
      </c>
      <c r="C10" s="860"/>
      <c r="D10" s="860"/>
      <c r="E10" s="860"/>
      <c r="F10" s="860"/>
      <c r="G10" s="1732"/>
      <c r="H10" s="1722"/>
      <c r="I10" s="1732"/>
      <c r="J10" s="1732"/>
      <c r="K10" s="1732"/>
      <c r="L10" s="1742"/>
      <c r="M10" s="1722"/>
      <c r="N10" s="860"/>
      <c r="O10" s="861"/>
      <c r="P10" s="533"/>
      <c r="Q10" s="534"/>
      <c r="R10" s="534"/>
      <c r="S10" s="534"/>
      <c r="T10" s="534"/>
      <c r="U10" s="534"/>
    </row>
    <row r="11" spans="1:59" ht="10.8" hidden="1" thickTop="1">
      <c r="B11" s="862"/>
      <c r="C11" s="860"/>
      <c r="D11" s="860"/>
      <c r="E11" s="860"/>
      <c r="F11" s="860"/>
      <c r="G11" s="1732"/>
      <c r="H11" s="1722"/>
      <c r="I11" s="1732"/>
      <c r="J11" s="1732"/>
      <c r="K11" s="1732"/>
      <c r="L11" s="1742"/>
      <c r="M11" s="1722"/>
      <c r="N11" s="860"/>
      <c r="O11" s="861"/>
    </row>
    <row r="12" spans="1:59" ht="10.8" hidden="1" thickTop="1">
      <c r="B12" s="613" t="s">
        <v>299</v>
      </c>
      <c r="C12" s="617">
        <v>26021242</v>
      </c>
      <c r="D12" s="617">
        <v>3439039</v>
      </c>
      <c r="E12" s="617">
        <v>0</v>
      </c>
      <c r="F12" s="1712">
        <v>8471455</v>
      </c>
      <c r="G12" s="1733">
        <v>85425.8</v>
      </c>
      <c r="H12" s="1751">
        <v>19611109</v>
      </c>
      <c r="I12" s="1733">
        <v>10868597</v>
      </c>
      <c r="J12" s="1733">
        <v>12918429</v>
      </c>
      <c r="K12" s="1733">
        <v>14807252</v>
      </c>
      <c r="L12" s="1743">
        <v>634503</v>
      </c>
      <c r="M12" s="1723">
        <v>18960000</v>
      </c>
      <c r="N12" s="617">
        <v>2219578</v>
      </c>
      <c r="O12" s="617">
        <f>SUM(C12:N12)</f>
        <v>118036629.8</v>
      </c>
    </row>
    <row r="13" spans="1:59" ht="10.8" hidden="1" thickTop="1">
      <c r="B13" s="613"/>
      <c r="C13" s="617"/>
      <c r="D13" s="617"/>
      <c r="E13" s="617"/>
      <c r="F13" s="1712"/>
      <c r="G13" s="1733"/>
      <c r="H13" s="1751"/>
      <c r="I13" s="1733"/>
      <c r="J13" s="1733"/>
      <c r="K13" s="1733"/>
      <c r="L13" s="1743"/>
      <c r="M13" s="1723"/>
      <c r="N13" s="617"/>
      <c r="O13" s="617"/>
    </row>
    <row r="14" spans="1:59" ht="10.8" hidden="1" thickTop="1">
      <c r="B14" s="613" t="s">
        <v>300</v>
      </c>
      <c r="C14" s="617">
        <v>25217746</v>
      </c>
      <c r="D14" s="617">
        <v>2170514</v>
      </c>
      <c r="E14" s="617">
        <v>148254</v>
      </c>
      <c r="F14" s="1712">
        <v>10974370</v>
      </c>
      <c r="G14" s="1733">
        <v>260101.7</v>
      </c>
      <c r="H14" s="1751">
        <v>17851016</v>
      </c>
      <c r="I14" s="1733">
        <v>11412152</v>
      </c>
      <c r="J14" s="1733">
        <v>12533450</v>
      </c>
      <c r="K14" s="1733">
        <v>12784468</v>
      </c>
      <c r="L14" s="1743">
        <v>728611</v>
      </c>
      <c r="M14" s="1723">
        <v>1323943</v>
      </c>
      <c r="N14" s="617">
        <v>1879589</v>
      </c>
      <c r="O14" s="617">
        <f>SUM(C14:N14)</f>
        <v>97284214.700000003</v>
      </c>
    </row>
    <row r="15" spans="1:59" ht="10.8" hidden="1" thickTop="1">
      <c r="B15" s="613"/>
      <c r="C15" s="617"/>
      <c r="D15" s="617"/>
      <c r="E15" s="617"/>
      <c r="F15" s="1712"/>
      <c r="G15" s="1733"/>
      <c r="H15" s="1751"/>
      <c r="I15" s="1733"/>
      <c r="J15" s="1733"/>
      <c r="K15" s="1733"/>
      <c r="L15" s="1743"/>
      <c r="M15" s="1723"/>
      <c r="N15" s="617"/>
      <c r="O15" s="617"/>
    </row>
    <row r="16" spans="1:59" ht="10.8" hidden="1" thickTop="1">
      <c r="B16" s="613" t="s">
        <v>301</v>
      </c>
      <c r="C16" s="617">
        <v>31977627</v>
      </c>
      <c r="D16" s="617">
        <v>2762518</v>
      </c>
      <c r="E16" s="617">
        <v>285506</v>
      </c>
      <c r="F16" s="1712">
        <v>20930038</v>
      </c>
      <c r="G16" s="1733">
        <v>1208205.7</v>
      </c>
      <c r="H16" s="1751">
        <v>15821698</v>
      </c>
      <c r="I16" s="1733">
        <v>12326901</v>
      </c>
      <c r="J16" s="1733">
        <v>18154502</v>
      </c>
      <c r="K16" s="1733">
        <v>19499463</v>
      </c>
      <c r="L16" s="1743">
        <v>3893283</v>
      </c>
      <c r="M16" s="1723">
        <v>5776306</v>
      </c>
      <c r="N16" s="617">
        <v>1872163</v>
      </c>
      <c r="O16" s="617">
        <f>SUM(C16:N16)</f>
        <v>134508210.69999999</v>
      </c>
    </row>
    <row r="17" spans="2:15" ht="10.8" hidden="1" thickTop="1">
      <c r="B17" s="613"/>
      <c r="C17" s="617"/>
      <c r="D17" s="617"/>
      <c r="E17" s="617"/>
      <c r="F17" s="1712"/>
      <c r="G17" s="1733"/>
      <c r="H17" s="1751"/>
      <c r="I17" s="1733"/>
      <c r="J17" s="1733"/>
      <c r="K17" s="1733"/>
      <c r="L17" s="1743"/>
      <c r="M17" s="1723"/>
      <c r="N17" s="617"/>
      <c r="O17" s="617"/>
    </row>
    <row r="18" spans="2:15" ht="10.8" hidden="1" thickTop="1">
      <c r="B18" s="613" t="s">
        <v>302</v>
      </c>
      <c r="C18" s="617">
        <v>37158997</v>
      </c>
      <c r="D18" s="617">
        <v>717613</v>
      </c>
      <c r="E18" s="617">
        <v>869291</v>
      </c>
      <c r="F18" s="1712">
        <v>37525610</v>
      </c>
      <c r="G18" s="1733">
        <v>81094</v>
      </c>
      <c r="H18" s="1751">
        <v>49684820</v>
      </c>
      <c r="I18" s="1733">
        <v>18622305</v>
      </c>
      <c r="J18" s="1733">
        <v>16767522</v>
      </c>
      <c r="K18" s="1733">
        <v>12510478</v>
      </c>
      <c r="L18" s="1743">
        <v>6736073</v>
      </c>
      <c r="M18" s="1723">
        <v>3532434</v>
      </c>
      <c r="N18" s="617">
        <v>1873408</v>
      </c>
      <c r="O18" s="617">
        <f>SUM(C18:N18)</f>
        <v>186079645</v>
      </c>
    </row>
    <row r="19" spans="2:15" ht="10.8" hidden="1" thickTop="1">
      <c r="B19" s="613"/>
      <c r="C19" s="617"/>
      <c r="D19" s="617"/>
      <c r="E19" s="617"/>
      <c r="F19" s="1712"/>
      <c r="G19" s="1733"/>
      <c r="H19" s="1751"/>
      <c r="I19" s="1733"/>
      <c r="J19" s="1733"/>
      <c r="K19" s="1733"/>
      <c r="L19" s="1743"/>
      <c r="M19" s="1723"/>
      <c r="N19" s="617"/>
      <c r="O19" s="617"/>
    </row>
    <row r="20" spans="2:15" ht="10.8" hidden="1" thickTop="1">
      <c r="B20" s="613" t="s">
        <v>303</v>
      </c>
      <c r="C20" s="617">
        <v>60649728</v>
      </c>
      <c r="D20" s="617">
        <v>2717375</v>
      </c>
      <c r="E20" s="617">
        <v>114977</v>
      </c>
      <c r="F20" s="1712">
        <v>63147870</v>
      </c>
      <c r="G20" s="1733">
        <v>6437</v>
      </c>
      <c r="H20" s="1751">
        <v>18918170</v>
      </c>
      <c r="I20" s="1733">
        <v>21023280</v>
      </c>
      <c r="J20" s="1733">
        <v>32087232</v>
      </c>
      <c r="K20" s="1733">
        <v>14378180</v>
      </c>
      <c r="L20" s="1743">
        <v>5238914</v>
      </c>
      <c r="M20" s="1723">
        <v>4618150</v>
      </c>
      <c r="N20" s="617">
        <v>3027982</v>
      </c>
      <c r="O20" s="617">
        <f>SUM(C20:N20)</f>
        <v>225928295</v>
      </c>
    </row>
    <row r="21" spans="2:15" ht="10.8" hidden="1" thickTop="1">
      <c r="B21" s="613"/>
      <c r="C21" s="617"/>
      <c r="D21" s="617"/>
      <c r="E21" s="617"/>
      <c r="F21" s="1712"/>
      <c r="G21" s="1733"/>
      <c r="H21" s="1751"/>
      <c r="I21" s="1733"/>
      <c r="J21" s="1733"/>
      <c r="K21" s="1733"/>
      <c r="L21" s="1743"/>
      <c r="M21" s="1723"/>
      <c r="N21" s="617"/>
      <c r="O21" s="617"/>
    </row>
    <row r="22" spans="2:15" ht="10.8" hidden="1" thickTop="1">
      <c r="B22" s="613" t="s">
        <v>304</v>
      </c>
      <c r="C22" s="617">
        <v>71959378</v>
      </c>
      <c r="D22" s="617">
        <v>1612127</v>
      </c>
      <c r="E22" s="617">
        <v>494612</v>
      </c>
      <c r="F22" s="1712">
        <v>88289148</v>
      </c>
      <c r="G22" s="1733">
        <v>2058131</v>
      </c>
      <c r="H22" s="1751">
        <v>15896680</v>
      </c>
      <c r="I22" s="1733">
        <v>45291709</v>
      </c>
      <c r="J22" s="1733">
        <v>13421853</v>
      </c>
      <c r="K22" s="1733">
        <v>17329820</v>
      </c>
      <c r="L22" s="1743">
        <v>5804314</v>
      </c>
      <c r="M22" s="1723">
        <v>7581296</v>
      </c>
      <c r="N22" s="617">
        <v>3965040</v>
      </c>
      <c r="O22" s="617">
        <f>SUM(C22:N22)</f>
        <v>273704108</v>
      </c>
    </row>
    <row r="23" spans="2:15" ht="10.8" hidden="1" thickTop="1">
      <c r="B23" s="632"/>
      <c r="C23" s="617"/>
      <c r="D23" s="617"/>
      <c r="E23" s="617"/>
      <c r="F23" s="1712"/>
      <c r="G23" s="1733"/>
      <c r="H23" s="1751"/>
      <c r="I23" s="1733"/>
      <c r="J23" s="1733"/>
      <c r="K23" s="1733"/>
      <c r="L23" s="1743"/>
      <c r="M23" s="1723"/>
      <c r="N23" s="617"/>
      <c r="O23" s="617"/>
    </row>
    <row r="24" spans="2:15" ht="10.8" hidden="1" thickTop="1">
      <c r="B24" s="613" t="s">
        <v>305</v>
      </c>
      <c r="C24" s="617">
        <v>75293750</v>
      </c>
      <c r="D24" s="617">
        <v>4042618</v>
      </c>
      <c r="E24" s="617">
        <v>2776378</v>
      </c>
      <c r="F24" s="1712">
        <v>110366777</v>
      </c>
      <c r="G24" s="1733">
        <v>2328797</v>
      </c>
      <c r="H24" s="1751">
        <v>19028432</v>
      </c>
      <c r="I24" s="1733">
        <v>58827545</v>
      </c>
      <c r="J24" s="1733">
        <v>24737863</v>
      </c>
      <c r="K24" s="1733">
        <v>24412367</v>
      </c>
      <c r="L24" s="1743">
        <v>7411649</v>
      </c>
      <c r="M24" s="1723">
        <v>10683052</v>
      </c>
      <c r="N24" s="617">
        <v>1131294</v>
      </c>
      <c r="O24" s="617">
        <f>SUM(C24:N24)</f>
        <v>341040522</v>
      </c>
    </row>
    <row r="25" spans="2:15" ht="10.8" hidden="1" thickTop="1">
      <c r="B25" s="613"/>
      <c r="C25" s="617"/>
      <c r="D25" s="617"/>
      <c r="E25" s="617"/>
      <c r="F25" s="1712"/>
      <c r="G25" s="1735"/>
      <c r="H25" s="1751"/>
      <c r="I25" s="1733"/>
      <c r="J25" s="1733"/>
      <c r="K25" s="1733"/>
      <c r="L25" s="1743"/>
      <c r="M25" s="1723"/>
      <c r="N25" s="617"/>
      <c r="O25" s="617"/>
    </row>
    <row r="26" spans="2:15" ht="10.8" hidden="1" thickTop="1">
      <c r="B26" s="613" t="s">
        <v>306</v>
      </c>
      <c r="C26" s="617">
        <v>89385054</v>
      </c>
      <c r="D26" s="617">
        <v>7001930</v>
      </c>
      <c r="E26" s="617">
        <v>365490</v>
      </c>
      <c r="F26" s="1712">
        <v>119125294</v>
      </c>
      <c r="G26" s="1733">
        <v>125534</v>
      </c>
      <c r="H26" s="1751">
        <v>23640794</v>
      </c>
      <c r="I26" s="1733">
        <v>74835010</v>
      </c>
      <c r="J26" s="1733">
        <v>17470843</v>
      </c>
      <c r="K26" s="1733">
        <v>28860694</v>
      </c>
      <c r="L26" s="1743">
        <v>8579169</v>
      </c>
      <c r="M26" s="1723">
        <v>12870973</v>
      </c>
      <c r="N26" s="617">
        <v>448477</v>
      </c>
      <c r="O26" s="617">
        <f>SUM(C26:N26)</f>
        <v>382709262</v>
      </c>
    </row>
    <row r="27" spans="2:15" ht="10.8" hidden="1" thickTop="1">
      <c r="B27" s="613"/>
      <c r="C27" s="617"/>
      <c r="D27" s="617"/>
      <c r="E27" s="617"/>
      <c r="F27" s="1712"/>
      <c r="G27" s="1733"/>
      <c r="H27" s="1751"/>
      <c r="I27" s="1733"/>
      <c r="J27" s="1733"/>
      <c r="K27" s="1733"/>
      <c r="L27" s="1743"/>
      <c r="M27" s="1723"/>
      <c r="N27" s="617"/>
      <c r="O27" s="617"/>
    </row>
    <row r="28" spans="2:15" ht="10.8" hidden="1" thickTop="1">
      <c r="B28" s="613" t="s">
        <v>307</v>
      </c>
      <c r="C28" s="617">
        <v>110009533</v>
      </c>
      <c r="D28" s="617">
        <v>7763050</v>
      </c>
      <c r="E28" s="617">
        <v>1616957</v>
      </c>
      <c r="F28" s="1712">
        <v>117495193</v>
      </c>
      <c r="G28" s="1733">
        <v>446967</v>
      </c>
      <c r="H28" s="1751">
        <v>23557936</v>
      </c>
      <c r="I28" s="1733">
        <v>85825069</v>
      </c>
      <c r="J28" s="1733">
        <v>23784207</v>
      </c>
      <c r="K28" s="1733">
        <v>31810583</v>
      </c>
      <c r="L28" s="1743">
        <v>8871096</v>
      </c>
      <c r="M28" s="1723">
        <v>14460771</v>
      </c>
      <c r="N28" s="617">
        <v>1132022</v>
      </c>
      <c r="O28" s="617">
        <f>SUM(C28:N28)</f>
        <v>426773384</v>
      </c>
    </row>
    <row r="29" spans="2:15" ht="10.8" hidden="1" thickTop="1">
      <c r="B29" s="613"/>
      <c r="C29" s="617"/>
      <c r="D29" s="617"/>
      <c r="E29" s="617"/>
      <c r="F29" s="1712"/>
      <c r="G29" s="1735"/>
      <c r="H29" s="1751"/>
      <c r="I29" s="1733"/>
      <c r="J29" s="1733"/>
      <c r="K29" s="1733"/>
      <c r="L29" s="1743"/>
      <c r="M29" s="1723"/>
      <c r="N29" s="617"/>
      <c r="O29" s="617"/>
    </row>
    <row r="30" spans="2:15" ht="10.8" hidden="1" thickTop="1">
      <c r="B30" s="613" t="s">
        <v>308</v>
      </c>
      <c r="C30" s="617">
        <v>110086065</v>
      </c>
      <c r="D30" s="617">
        <v>7760431</v>
      </c>
      <c r="E30" s="617">
        <v>1679889</v>
      </c>
      <c r="F30" s="1712">
        <v>117127947</v>
      </c>
      <c r="G30" s="1733">
        <v>446982</v>
      </c>
      <c r="H30" s="1751">
        <v>23557957</v>
      </c>
      <c r="I30" s="1733">
        <v>85852322</v>
      </c>
      <c r="J30" s="1733">
        <v>23790672</v>
      </c>
      <c r="K30" s="1733">
        <v>31910583</v>
      </c>
      <c r="L30" s="1743">
        <v>8870820</v>
      </c>
      <c r="M30" s="1723">
        <v>14108182</v>
      </c>
      <c r="N30" s="617">
        <v>1632569</v>
      </c>
      <c r="O30" s="617">
        <f>SUM(C30:N30)</f>
        <v>426824419</v>
      </c>
    </row>
    <row r="31" spans="2:15" ht="10.8" hidden="1" thickTop="1">
      <c r="B31" s="613"/>
      <c r="C31" s="617"/>
      <c r="D31" s="617"/>
      <c r="E31" s="617"/>
      <c r="F31" s="1712"/>
      <c r="G31" s="1733"/>
      <c r="H31" s="1751"/>
      <c r="I31" s="1733"/>
      <c r="J31" s="1733"/>
      <c r="K31" s="1733"/>
      <c r="L31" s="1743"/>
      <c r="M31" s="1723"/>
      <c r="N31" s="617"/>
      <c r="O31" s="617"/>
    </row>
    <row r="32" spans="2:15" ht="10.8" hidden="1" thickTop="1">
      <c r="B32" s="613" t="s">
        <v>311</v>
      </c>
      <c r="C32" s="617">
        <v>110230371</v>
      </c>
      <c r="D32" s="617">
        <v>12406596</v>
      </c>
      <c r="E32" s="617">
        <v>10948327</v>
      </c>
      <c r="F32" s="1712">
        <v>151169935</v>
      </c>
      <c r="G32" s="1733">
        <v>345035</v>
      </c>
      <c r="H32" s="1751">
        <v>32093204</v>
      </c>
      <c r="I32" s="1733">
        <v>116375509</v>
      </c>
      <c r="J32" s="1733">
        <v>36259743</v>
      </c>
      <c r="K32" s="1733">
        <v>35593340</v>
      </c>
      <c r="L32" s="1743">
        <v>12726097</v>
      </c>
      <c r="M32" s="1723">
        <v>23212507</v>
      </c>
      <c r="N32" s="617">
        <v>1016065</v>
      </c>
      <c r="O32" s="617">
        <f>SUM(C32:N32)</f>
        <v>542376729</v>
      </c>
    </row>
    <row r="33" spans="2:15" ht="10.8" hidden="1" thickTop="1">
      <c r="B33" s="613"/>
      <c r="C33" s="617"/>
      <c r="D33" s="617"/>
      <c r="E33" s="617"/>
      <c r="F33" s="1712"/>
      <c r="G33" s="1733"/>
      <c r="H33" s="1751"/>
      <c r="I33" s="1733"/>
      <c r="J33" s="1733"/>
      <c r="K33" s="1733"/>
      <c r="L33" s="1743"/>
      <c r="M33" s="1723"/>
      <c r="N33" s="617"/>
      <c r="O33" s="617"/>
    </row>
    <row r="34" spans="2:15" ht="11.4" hidden="1" thickTop="1" thickBot="1">
      <c r="B34" s="863"/>
      <c r="C34" s="865"/>
      <c r="D34" s="864"/>
      <c r="E34" s="864"/>
      <c r="F34" s="1757"/>
      <c r="G34" s="1734"/>
      <c r="H34" s="1752"/>
      <c r="I34" s="1734"/>
      <c r="J34" s="1734"/>
      <c r="K34" s="1734"/>
      <c r="L34" s="1744"/>
      <c r="M34" s="1724"/>
      <c r="N34" s="864"/>
      <c r="O34" s="618"/>
    </row>
    <row r="35" spans="2:15" ht="10.8" hidden="1" thickTop="1">
      <c r="B35" s="613"/>
      <c r="C35" s="617"/>
      <c r="D35" s="617"/>
      <c r="E35" s="617"/>
      <c r="F35" s="1712"/>
      <c r="G35" s="1733"/>
      <c r="H35" s="1751"/>
      <c r="I35" s="1733"/>
      <c r="J35" s="1733"/>
      <c r="K35" s="1733"/>
      <c r="L35" s="1743"/>
      <c r="M35" s="1723"/>
      <c r="N35" s="617"/>
      <c r="O35" s="617"/>
    </row>
    <row r="36" spans="2:15" ht="10.8" hidden="1" thickTop="1">
      <c r="B36" s="613" t="s">
        <v>298</v>
      </c>
      <c r="C36" s="617">
        <v>126806641</v>
      </c>
      <c r="D36" s="617">
        <v>13557619</v>
      </c>
      <c r="E36" s="617">
        <v>10452523</v>
      </c>
      <c r="F36" s="1712">
        <v>166638417</v>
      </c>
      <c r="G36" s="1735">
        <v>324394</v>
      </c>
      <c r="H36" s="1751">
        <v>31606952</v>
      </c>
      <c r="I36" s="1733">
        <v>124451366</v>
      </c>
      <c r="J36" s="1733">
        <v>34187664</v>
      </c>
      <c r="K36" s="1733">
        <v>44462348</v>
      </c>
      <c r="L36" s="1743">
        <v>8589982</v>
      </c>
      <c r="M36" s="1723">
        <v>29965936</v>
      </c>
      <c r="N36" s="617">
        <v>1050475</v>
      </c>
      <c r="O36" s="617">
        <f>SUM(C36:N36)</f>
        <v>592094317</v>
      </c>
    </row>
    <row r="37" spans="2:15" ht="10.8" hidden="1" thickTop="1">
      <c r="B37" s="613"/>
      <c r="C37" s="617"/>
      <c r="D37" s="617"/>
      <c r="E37" s="617"/>
      <c r="F37" s="1712"/>
      <c r="G37" s="1733"/>
      <c r="H37" s="1751"/>
      <c r="I37" s="1733"/>
      <c r="J37" s="1733"/>
      <c r="K37" s="1733"/>
      <c r="L37" s="1743"/>
      <c r="M37" s="1723"/>
      <c r="N37" s="617"/>
      <c r="O37" s="617"/>
    </row>
    <row r="38" spans="2:15" ht="10.8" hidden="1" thickTop="1">
      <c r="B38" s="613" t="s">
        <v>299</v>
      </c>
      <c r="C38" s="617">
        <v>134257590</v>
      </c>
      <c r="D38" s="617">
        <v>13751428</v>
      </c>
      <c r="E38" s="617">
        <v>4589266</v>
      </c>
      <c r="F38" s="1712">
        <v>168902531</v>
      </c>
      <c r="G38" s="1733">
        <v>636124</v>
      </c>
      <c r="H38" s="1751">
        <v>34954809</v>
      </c>
      <c r="I38" s="1733">
        <v>132703218</v>
      </c>
      <c r="J38" s="1733">
        <v>40798291</v>
      </c>
      <c r="K38" s="1733">
        <v>54744240</v>
      </c>
      <c r="L38" s="1743">
        <v>13683640</v>
      </c>
      <c r="M38" s="1723">
        <v>24011967</v>
      </c>
      <c r="N38" s="617">
        <v>1048086</v>
      </c>
      <c r="O38" s="617">
        <f>SUM(C38:N38)</f>
        <v>624081190</v>
      </c>
    </row>
    <row r="39" spans="2:15" ht="10.8" hidden="1" thickTop="1">
      <c r="B39" s="613"/>
      <c r="C39" s="617"/>
      <c r="D39" s="617"/>
      <c r="E39" s="617"/>
      <c r="F39" s="1712"/>
      <c r="G39" s="1733"/>
      <c r="H39" s="1751"/>
      <c r="I39" s="1733"/>
      <c r="J39" s="1733"/>
      <c r="K39" s="1733"/>
      <c r="L39" s="1743"/>
      <c r="M39" s="1723"/>
      <c r="N39" s="617"/>
      <c r="O39" s="617"/>
    </row>
    <row r="40" spans="2:15" ht="10.8" hidden="1" thickTop="1">
      <c r="B40" s="613" t="s">
        <v>300</v>
      </c>
      <c r="C40" s="617">
        <v>113573036</v>
      </c>
      <c r="D40" s="617">
        <v>15437672</v>
      </c>
      <c r="E40" s="617">
        <v>14235853</v>
      </c>
      <c r="F40" s="1712">
        <v>248576130</v>
      </c>
      <c r="G40" s="1735">
        <v>698257</v>
      </c>
      <c r="H40" s="1751">
        <v>44086427</v>
      </c>
      <c r="I40" s="1733">
        <v>150409728</v>
      </c>
      <c r="J40" s="1733">
        <v>43043770</v>
      </c>
      <c r="K40" s="1733">
        <v>54527803</v>
      </c>
      <c r="L40" s="1743">
        <v>18847812</v>
      </c>
      <c r="M40" s="1723">
        <v>27490973</v>
      </c>
      <c r="N40" s="617">
        <v>1146358</v>
      </c>
      <c r="O40" s="617">
        <f>SUM(C40:N40)</f>
        <v>732073819</v>
      </c>
    </row>
    <row r="41" spans="2:15" ht="10.8" hidden="1" thickTop="1">
      <c r="B41" s="613"/>
      <c r="C41" s="617"/>
      <c r="D41" s="617"/>
      <c r="E41" s="617"/>
      <c r="F41" s="1712"/>
      <c r="G41" s="1733"/>
      <c r="H41" s="1753"/>
      <c r="I41" s="1733"/>
      <c r="J41" s="1735"/>
      <c r="K41" s="1733"/>
      <c r="L41" s="1743"/>
      <c r="M41" s="1723"/>
      <c r="N41" s="617"/>
      <c r="O41" s="617"/>
    </row>
    <row r="42" spans="2:15" ht="10.8" hidden="1" thickTop="1">
      <c r="B42" s="613" t="s">
        <v>301</v>
      </c>
      <c r="C42" s="617">
        <v>169847116</v>
      </c>
      <c r="D42" s="617">
        <v>13763848</v>
      </c>
      <c r="E42" s="617">
        <v>8857550</v>
      </c>
      <c r="F42" s="1712">
        <v>177958572</v>
      </c>
      <c r="G42" s="1733">
        <v>615967</v>
      </c>
      <c r="H42" s="1751">
        <v>47074396</v>
      </c>
      <c r="I42" s="1733">
        <v>136299370</v>
      </c>
      <c r="J42" s="1733">
        <v>52387305</v>
      </c>
      <c r="K42" s="1733">
        <v>72529468</v>
      </c>
      <c r="L42" s="1743">
        <v>15494579</v>
      </c>
      <c r="M42" s="1723">
        <v>42421832</v>
      </c>
      <c r="N42" s="617">
        <v>1142329</v>
      </c>
      <c r="O42" s="617">
        <f>SUM(C42:N42)</f>
        <v>738392332</v>
      </c>
    </row>
    <row r="43" spans="2:15" ht="10.8" hidden="1" thickTop="1">
      <c r="B43" s="613"/>
      <c r="C43" s="617"/>
      <c r="D43" s="617"/>
      <c r="E43" s="617"/>
      <c r="F43" s="1712"/>
      <c r="G43" s="1733"/>
      <c r="H43" s="1751"/>
      <c r="I43" s="1733"/>
      <c r="J43" s="1733"/>
      <c r="K43" s="1733"/>
      <c r="L43" s="1743"/>
      <c r="M43" s="1723"/>
      <c r="N43" s="617"/>
      <c r="O43" s="617"/>
    </row>
    <row r="44" spans="2:15" ht="10.8" hidden="1" thickTop="1">
      <c r="B44" s="613" t="s">
        <v>302</v>
      </c>
      <c r="C44" s="617">
        <v>158118930</v>
      </c>
      <c r="D44" s="617">
        <v>13674590</v>
      </c>
      <c r="E44" s="617">
        <v>10286935</v>
      </c>
      <c r="F44" s="1712">
        <v>202105314</v>
      </c>
      <c r="G44" s="1733">
        <v>3348985</v>
      </c>
      <c r="H44" s="1751">
        <v>40814283</v>
      </c>
      <c r="I44" s="1733">
        <v>151302531</v>
      </c>
      <c r="J44" s="1733">
        <v>60951695</v>
      </c>
      <c r="K44" s="1733">
        <v>74946718</v>
      </c>
      <c r="L44" s="1743">
        <v>19682044</v>
      </c>
      <c r="M44" s="1723">
        <v>54314902</v>
      </c>
      <c r="N44" s="617">
        <v>954937</v>
      </c>
      <c r="O44" s="617">
        <f>SUM(C44:N44)</f>
        <v>790501864</v>
      </c>
    </row>
    <row r="45" spans="2:15" ht="10.8" hidden="1" thickTop="1">
      <c r="B45" s="613"/>
      <c r="C45" s="617"/>
      <c r="D45" s="617"/>
      <c r="E45" s="617"/>
      <c r="F45" s="1712"/>
      <c r="G45" s="1733"/>
      <c r="H45" s="1751"/>
      <c r="I45" s="1733"/>
      <c r="J45" s="1733"/>
      <c r="K45" s="1733"/>
      <c r="L45" s="1743"/>
      <c r="M45" s="1723"/>
      <c r="N45" s="617"/>
      <c r="O45" s="617"/>
    </row>
    <row r="46" spans="2:15" ht="10.8" hidden="1" thickTop="1">
      <c r="B46" s="613" t="s">
        <v>303</v>
      </c>
      <c r="C46" s="617">
        <v>206231613</v>
      </c>
      <c r="D46" s="617">
        <v>1324092</v>
      </c>
      <c r="E46" s="617">
        <v>11212304</v>
      </c>
      <c r="F46" s="1712">
        <v>173269267</v>
      </c>
      <c r="G46" s="1733">
        <v>3298193</v>
      </c>
      <c r="H46" s="1751">
        <v>27666281</v>
      </c>
      <c r="I46" s="1733">
        <v>142099512</v>
      </c>
      <c r="J46" s="1733">
        <v>55611315</v>
      </c>
      <c r="K46" s="1733">
        <v>95509373</v>
      </c>
      <c r="L46" s="1743">
        <v>17105143</v>
      </c>
      <c r="M46" s="1723">
        <v>49979972</v>
      </c>
      <c r="N46" s="617">
        <v>15742204</v>
      </c>
      <c r="O46" s="617">
        <f>SUM(C46:N46)</f>
        <v>799049269</v>
      </c>
    </row>
    <row r="47" spans="2:15" ht="10.8" hidden="1" thickTop="1">
      <c r="B47" s="613"/>
      <c r="C47" s="617"/>
      <c r="D47" s="617"/>
      <c r="E47" s="617"/>
      <c r="F47" s="1712"/>
      <c r="G47" s="1733"/>
      <c r="H47" s="1751"/>
      <c r="I47" s="1733"/>
      <c r="J47" s="1733"/>
      <c r="K47" s="1733"/>
      <c r="L47" s="1743"/>
      <c r="M47" s="1723"/>
      <c r="N47" s="617"/>
      <c r="O47" s="617"/>
    </row>
    <row r="48" spans="2:15" ht="10.8" hidden="1" thickTop="1">
      <c r="B48" s="613" t="s">
        <v>304</v>
      </c>
      <c r="C48" s="617">
        <v>193573089</v>
      </c>
      <c r="D48" s="617">
        <v>15645372</v>
      </c>
      <c r="E48" s="617">
        <v>6933538</v>
      </c>
      <c r="F48" s="1712">
        <v>188003475</v>
      </c>
      <c r="G48" s="1733">
        <v>4981402</v>
      </c>
      <c r="H48" s="1751">
        <v>53420360</v>
      </c>
      <c r="I48" s="1733">
        <v>162534588</v>
      </c>
      <c r="J48" s="1733">
        <v>65789251</v>
      </c>
      <c r="K48" s="1733">
        <v>96519288</v>
      </c>
      <c r="L48" s="1743">
        <v>16652154</v>
      </c>
      <c r="M48" s="1723">
        <v>71341798</v>
      </c>
      <c r="N48" s="617">
        <v>816295</v>
      </c>
      <c r="O48" s="617">
        <f>SUM(C48:N48)</f>
        <v>876210610</v>
      </c>
    </row>
    <row r="49" spans="2:15" ht="10.8" hidden="1" thickTop="1">
      <c r="B49" s="613"/>
      <c r="C49" s="617"/>
      <c r="D49" s="617"/>
      <c r="E49" s="617"/>
      <c r="F49" s="1712"/>
      <c r="G49" s="1733"/>
      <c r="H49" s="1751"/>
      <c r="I49" s="1733"/>
      <c r="J49" s="1733"/>
      <c r="K49" s="1733"/>
      <c r="L49" s="1743"/>
      <c r="M49" s="1723"/>
      <c r="N49" s="617"/>
      <c r="O49" s="617"/>
    </row>
    <row r="50" spans="2:15" ht="10.8" hidden="1" thickTop="1">
      <c r="B50" s="613" t="s">
        <v>305</v>
      </c>
      <c r="C50" s="617">
        <v>201135528</v>
      </c>
      <c r="D50" s="617">
        <v>16718000</v>
      </c>
      <c r="E50" s="617">
        <v>16542469</v>
      </c>
      <c r="F50" s="1712">
        <v>207903061</v>
      </c>
      <c r="G50" s="1735">
        <v>798737</v>
      </c>
      <c r="H50" s="1751">
        <v>57230308</v>
      </c>
      <c r="I50" s="1733">
        <v>183180663</v>
      </c>
      <c r="J50" s="1733">
        <v>65285564</v>
      </c>
      <c r="K50" s="1733">
        <v>93229562</v>
      </c>
      <c r="L50" s="1743">
        <v>18680786</v>
      </c>
      <c r="M50" s="1723">
        <v>76944931</v>
      </c>
      <c r="N50" s="617">
        <v>879101</v>
      </c>
      <c r="O50" s="617">
        <f>SUM(C50:N50)</f>
        <v>938528710</v>
      </c>
    </row>
    <row r="51" spans="2:15" ht="10.8" hidden="1" thickTop="1">
      <c r="B51" s="613"/>
      <c r="C51" s="617"/>
      <c r="D51" s="617"/>
      <c r="E51" s="617"/>
      <c r="F51" s="1712"/>
      <c r="G51" s="1733"/>
      <c r="H51" s="1753"/>
      <c r="I51" s="1733"/>
      <c r="J51" s="1735"/>
      <c r="K51" s="1733"/>
      <c r="L51" s="1743"/>
      <c r="M51" s="1723"/>
      <c r="N51" s="617"/>
      <c r="O51" s="617"/>
    </row>
    <row r="52" spans="2:15" ht="10.8" hidden="1" thickTop="1">
      <c r="B52" s="613" t="s">
        <v>306</v>
      </c>
      <c r="C52" s="617">
        <v>213277856</v>
      </c>
      <c r="D52" s="617">
        <v>17004135</v>
      </c>
      <c r="E52" s="617">
        <v>14513760</v>
      </c>
      <c r="F52" s="1712">
        <v>217275138</v>
      </c>
      <c r="G52" s="1733">
        <v>1802040</v>
      </c>
      <c r="H52" s="1751">
        <v>70523343</v>
      </c>
      <c r="I52" s="1733">
        <v>204046735</v>
      </c>
      <c r="J52" s="1733">
        <v>67892379</v>
      </c>
      <c r="K52" s="1733">
        <v>102020636</v>
      </c>
      <c r="L52" s="1743">
        <v>19623689</v>
      </c>
      <c r="M52" s="1723">
        <v>75364041</v>
      </c>
      <c r="N52" s="617">
        <v>1014993</v>
      </c>
      <c r="O52" s="617">
        <f>SUM(C52:N52)</f>
        <v>1004358745</v>
      </c>
    </row>
    <row r="53" spans="2:15" ht="10.8" hidden="1" thickTop="1">
      <c r="B53" s="613"/>
      <c r="C53" s="617"/>
      <c r="D53" s="617"/>
      <c r="E53" s="617"/>
      <c r="F53" s="1712"/>
      <c r="G53" s="1733"/>
      <c r="H53" s="1751"/>
      <c r="I53" s="1733"/>
      <c r="J53" s="1733"/>
      <c r="K53" s="1733"/>
      <c r="L53" s="1743"/>
      <c r="M53" s="1723"/>
      <c r="N53" s="617"/>
      <c r="O53" s="617"/>
    </row>
    <row r="54" spans="2:15" ht="10.8" hidden="1" thickTop="1">
      <c r="B54" s="613" t="s">
        <v>307</v>
      </c>
      <c r="C54" s="617">
        <v>228476002</v>
      </c>
      <c r="D54" s="617">
        <v>17846996</v>
      </c>
      <c r="E54" s="617">
        <v>15447909</v>
      </c>
      <c r="F54" s="1712">
        <v>223141265</v>
      </c>
      <c r="G54" s="1733">
        <v>3087436</v>
      </c>
      <c r="H54" s="1751">
        <v>72709632</v>
      </c>
      <c r="I54" s="1733">
        <v>208774541</v>
      </c>
      <c r="J54" s="1733">
        <v>68465125</v>
      </c>
      <c r="K54" s="1733">
        <v>107447537</v>
      </c>
      <c r="L54" s="1743">
        <v>23324173</v>
      </c>
      <c r="M54" s="1723">
        <v>80073123</v>
      </c>
      <c r="N54" s="617">
        <v>787355</v>
      </c>
      <c r="O54" s="617">
        <f>SUM(C54:N54)</f>
        <v>1049581094</v>
      </c>
    </row>
    <row r="55" spans="2:15" ht="10.8" hidden="1" thickTop="1">
      <c r="B55" s="613"/>
      <c r="C55" s="581"/>
      <c r="D55" s="617"/>
      <c r="E55" s="617"/>
      <c r="F55" s="1714"/>
      <c r="G55" s="1733"/>
      <c r="H55" s="1751"/>
      <c r="I55" s="1733"/>
      <c r="J55" s="1733"/>
      <c r="K55" s="1733"/>
      <c r="L55" s="1743"/>
      <c r="M55" s="1723"/>
      <c r="N55" s="617"/>
      <c r="O55" s="617"/>
    </row>
    <row r="56" spans="2:15" ht="10.8" hidden="1" thickTop="1">
      <c r="B56" s="613" t="s">
        <v>308</v>
      </c>
      <c r="C56" s="617">
        <v>236381431</v>
      </c>
      <c r="D56" s="617">
        <v>22499176</v>
      </c>
      <c r="E56" s="617">
        <v>16024146</v>
      </c>
      <c r="F56" s="1712">
        <v>211197900</v>
      </c>
      <c r="G56" s="1733">
        <v>413703</v>
      </c>
      <c r="H56" s="1751">
        <v>72693042</v>
      </c>
      <c r="I56" s="1733">
        <v>215367746</v>
      </c>
      <c r="J56" s="1733">
        <v>75412024</v>
      </c>
      <c r="K56" s="1733">
        <v>117037786</v>
      </c>
      <c r="L56" s="1743">
        <v>22315554</v>
      </c>
      <c r="M56" s="1723">
        <v>87760623</v>
      </c>
      <c r="N56" s="617">
        <v>1122125</v>
      </c>
      <c r="O56" s="617">
        <f>SUM(C56:N56)</f>
        <v>1078225256</v>
      </c>
    </row>
    <row r="57" spans="2:15" ht="10.8" hidden="1" thickTop="1">
      <c r="B57" s="613"/>
      <c r="C57" s="617"/>
      <c r="D57" s="617"/>
      <c r="E57" s="617"/>
      <c r="F57" s="1712"/>
      <c r="G57" s="1735"/>
      <c r="H57" s="1751"/>
      <c r="I57" s="1733"/>
      <c r="J57" s="1733"/>
      <c r="K57" s="1733"/>
      <c r="L57" s="1743"/>
      <c r="M57" s="1723"/>
      <c r="N57" s="617"/>
      <c r="O57" s="617"/>
    </row>
    <row r="58" spans="2:15" ht="10.8" hidden="1" thickTop="1">
      <c r="B58" s="613" t="s">
        <v>311</v>
      </c>
      <c r="C58" s="617">
        <v>238969772</v>
      </c>
      <c r="D58" s="617">
        <v>24075466</v>
      </c>
      <c r="E58" s="617">
        <v>15855738</v>
      </c>
      <c r="F58" s="1712">
        <v>225277028</v>
      </c>
      <c r="G58" s="1733">
        <v>384554</v>
      </c>
      <c r="H58" s="1751">
        <v>72693089</v>
      </c>
      <c r="I58" s="1733">
        <v>218621381</v>
      </c>
      <c r="J58" s="1733">
        <v>71729905</v>
      </c>
      <c r="K58" s="1733">
        <v>112325194</v>
      </c>
      <c r="L58" s="1743">
        <v>22015593</v>
      </c>
      <c r="M58" s="1723">
        <v>86980598</v>
      </c>
      <c r="N58" s="617">
        <v>1122125</v>
      </c>
      <c r="O58" s="617">
        <f>SUM(C58:N58)</f>
        <v>1090050443</v>
      </c>
    </row>
    <row r="59" spans="2:15" ht="10.8" hidden="1" thickTop="1">
      <c r="B59" s="859">
        <v>2011</v>
      </c>
      <c r="C59" s="617"/>
      <c r="D59" s="617"/>
      <c r="E59" s="617"/>
      <c r="F59" s="1712"/>
      <c r="G59" s="1733"/>
      <c r="H59" s="1751"/>
      <c r="I59" s="1733"/>
      <c r="J59" s="1733"/>
      <c r="K59" s="1733"/>
      <c r="L59" s="1743"/>
      <c r="M59" s="1723"/>
      <c r="N59" s="617"/>
      <c r="O59" s="617"/>
    </row>
    <row r="60" spans="2:15" ht="10.8" hidden="1" thickTop="1">
      <c r="B60" s="613"/>
      <c r="C60" s="617"/>
      <c r="D60" s="617"/>
      <c r="E60" s="617"/>
      <c r="F60" s="1712"/>
      <c r="G60" s="1733"/>
      <c r="H60" s="1751"/>
      <c r="I60" s="1733"/>
      <c r="J60" s="1733"/>
      <c r="K60" s="1733"/>
      <c r="L60" s="1743"/>
      <c r="M60" s="1723"/>
      <c r="N60" s="617"/>
      <c r="O60" s="617"/>
    </row>
    <row r="61" spans="2:15" ht="10.8" hidden="1" thickTop="1">
      <c r="B61" s="613" t="s">
        <v>298</v>
      </c>
      <c r="C61" s="617">
        <v>248101</v>
      </c>
      <c r="D61" s="617">
        <v>24196.400000000001</v>
      </c>
      <c r="E61" s="617">
        <v>25232.799999999999</v>
      </c>
      <c r="F61" s="1712">
        <v>214184</v>
      </c>
      <c r="G61" s="1756">
        <v>1379.6</v>
      </c>
      <c r="H61" s="1751">
        <v>70319.3</v>
      </c>
      <c r="I61" s="1733">
        <v>231581</v>
      </c>
      <c r="J61" s="1733">
        <v>79356.2</v>
      </c>
      <c r="K61" s="1733">
        <v>140098.6</v>
      </c>
      <c r="L61" s="1743">
        <v>31181.8</v>
      </c>
      <c r="M61" s="1723">
        <v>100618.4</v>
      </c>
      <c r="N61" s="617">
        <v>1190.0999999999999</v>
      </c>
      <c r="O61" s="617">
        <v>1167439.3</v>
      </c>
    </row>
    <row r="62" spans="2:15" ht="10.8" hidden="1" thickTop="1">
      <c r="B62" s="613" t="s">
        <v>299</v>
      </c>
      <c r="C62" s="617">
        <v>246306.9</v>
      </c>
      <c r="D62" s="617">
        <v>26640.400000000001</v>
      </c>
      <c r="E62" s="617">
        <v>18348.599999999999</v>
      </c>
      <c r="F62" s="1712">
        <v>251404</v>
      </c>
      <c r="G62" s="1733">
        <v>952.5</v>
      </c>
      <c r="H62" s="1754">
        <v>71844.2</v>
      </c>
      <c r="I62" s="1733">
        <v>249530.6</v>
      </c>
      <c r="J62" s="1756">
        <v>72882.100000000006</v>
      </c>
      <c r="K62" s="1733">
        <v>128101.1</v>
      </c>
      <c r="L62" s="1743">
        <v>33021.699999999997</v>
      </c>
      <c r="M62" s="1723">
        <v>105899</v>
      </c>
      <c r="N62" s="617">
        <v>1278.5999999999999</v>
      </c>
      <c r="O62" s="617">
        <v>1206209.7</v>
      </c>
    </row>
    <row r="63" spans="2:15" ht="10.8" hidden="1" thickTop="1">
      <c r="B63" s="613" t="s">
        <v>301</v>
      </c>
      <c r="C63" s="617">
        <v>257571.4</v>
      </c>
      <c r="D63" s="617">
        <v>31141.3</v>
      </c>
      <c r="E63" s="617">
        <v>26562.400000000001</v>
      </c>
      <c r="F63" s="1712">
        <v>275966.8</v>
      </c>
      <c r="G63" s="1733">
        <v>1583.2</v>
      </c>
      <c r="H63" s="1751">
        <v>64759.1</v>
      </c>
      <c r="I63" s="1733">
        <v>269699.40000000002</v>
      </c>
      <c r="J63" s="1733">
        <v>74819.600000000006</v>
      </c>
      <c r="K63" s="1733">
        <v>130687.1</v>
      </c>
      <c r="L63" s="1743">
        <v>37645.4</v>
      </c>
      <c r="M63" s="1723">
        <v>129424.1</v>
      </c>
      <c r="N63" s="617">
        <v>1179.9000000000001</v>
      </c>
      <c r="O63" s="617">
        <v>1301039.8</v>
      </c>
    </row>
    <row r="64" spans="2:15" ht="10.8" hidden="1" thickTop="1">
      <c r="B64" s="613" t="s">
        <v>300</v>
      </c>
      <c r="C64" s="617">
        <v>257571.416</v>
      </c>
      <c r="D64" s="617">
        <v>31141.31</v>
      </c>
      <c r="E64" s="617">
        <v>26562.395</v>
      </c>
      <c r="F64" s="1712">
        <v>275966.76</v>
      </c>
      <c r="G64" s="1733">
        <v>1583.24</v>
      </c>
      <c r="H64" s="1751">
        <v>64759.084999999999</v>
      </c>
      <c r="I64" s="1733">
        <v>269699.44900000002</v>
      </c>
      <c r="J64" s="1733">
        <v>74819.562000000005</v>
      </c>
      <c r="K64" s="1733">
        <v>131698.117</v>
      </c>
      <c r="L64" s="1743">
        <v>37645.430999999997</v>
      </c>
      <c r="M64" s="1723">
        <v>129424.121</v>
      </c>
      <c r="N64" s="617">
        <v>1179.9110000000001</v>
      </c>
      <c r="O64" s="617">
        <f>+SUM(C64:N64)</f>
        <v>1302050.7970000003</v>
      </c>
    </row>
    <row r="65" spans="2:15" ht="10.8" hidden="1" thickTop="1">
      <c r="B65" s="613" t="s">
        <v>302</v>
      </c>
      <c r="C65" s="617">
        <v>319706.09999999998</v>
      </c>
      <c r="D65" s="617">
        <v>31801.1</v>
      </c>
      <c r="E65" s="617">
        <v>21097.4</v>
      </c>
      <c r="F65" s="1712">
        <v>293801.90000000002</v>
      </c>
      <c r="G65" s="1733">
        <v>19061.7</v>
      </c>
      <c r="H65" s="1751">
        <v>92452.2</v>
      </c>
      <c r="I65" s="1733">
        <v>277047.8</v>
      </c>
      <c r="J65" s="1733">
        <v>74438.899999999994</v>
      </c>
      <c r="K65" s="1733">
        <v>111134.2</v>
      </c>
      <c r="L65" s="1743">
        <v>41107.300000000003</v>
      </c>
      <c r="M65" s="1723">
        <v>135736.70000000001</v>
      </c>
      <c r="N65" s="617">
        <v>1344.8</v>
      </c>
      <c r="O65" s="617">
        <v>1418730.1</v>
      </c>
    </row>
    <row r="66" spans="2:15" ht="10.8" hidden="1" thickTop="1">
      <c r="B66" s="613" t="s">
        <v>303</v>
      </c>
      <c r="C66" s="617">
        <v>316350.09999999998</v>
      </c>
      <c r="D66" s="617">
        <v>31832</v>
      </c>
      <c r="E66" s="617">
        <v>26185.8</v>
      </c>
      <c r="F66" s="1712">
        <v>283750.3</v>
      </c>
      <c r="G66" s="1733">
        <v>1805.6</v>
      </c>
      <c r="H66" s="1751">
        <v>129730.9</v>
      </c>
      <c r="I66" s="1733">
        <v>268223.8</v>
      </c>
      <c r="J66" s="1733">
        <v>76460.5</v>
      </c>
      <c r="K66" s="1733">
        <v>109775.8</v>
      </c>
      <c r="L66" s="1743">
        <v>36538.9</v>
      </c>
      <c r="M66" s="1723">
        <v>151781.1</v>
      </c>
      <c r="N66" s="617">
        <v>1555</v>
      </c>
      <c r="O66" s="617">
        <v>1433989.9</v>
      </c>
    </row>
    <row r="67" spans="2:15" ht="10.8" hidden="1" thickTop="1">
      <c r="B67" s="613" t="s">
        <v>304</v>
      </c>
      <c r="C67" s="617">
        <v>333578.7</v>
      </c>
      <c r="D67" s="617">
        <v>26846</v>
      </c>
      <c r="E67" s="617">
        <v>25889.3</v>
      </c>
      <c r="F67" s="1712">
        <v>308559.5</v>
      </c>
      <c r="G67" s="1733">
        <v>966.1</v>
      </c>
      <c r="H67" s="1751">
        <v>140823.4</v>
      </c>
      <c r="I67" s="1733">
        <v>283992.90000000002</v>
      </c>
      <c r="J67" s="1733">
        <v>72152.800000000003</v>
      </c>
      <c r="K67" s="1733">
        <v>113101.5</v>
      </c>
      <c r="L67" s="1743">
        <v>41983</v>
      </c>
      <c r="M67" s="1723">
        <v>161051.29999999999</v>
      </c>
      <c r="N67" s="617">
        <v>1668.4</v>
      </c>
      <c r="O67" s="617">
        <v>1510612.9</v>
      </c>
    </row>
    <row r="68" spans="2:15" ht="10.8" hidden="1" thickTop="1">
      <c r="B68" s="613" t="s">
        <v>305</v>
      </c>
      <c r="C68" s="617">
        <v>332796.09999999998</v>
      </c>
      <c r="D68" s="617">
        <v>44134.7</v>
      </c>
      <c r="E68" s="617">
        <v>24796.9</v>
      </c>
      <c r="F68" s="1712">
        <v>315240.5</v>
      </c>
      <c r="G68" s="1733">
        <v>96774.1</v>
      </c>
      <c r="H68" s="1753">
        <v>447.7</v>
      </c>
      <c r="I68" s="1733">
        <v>306216</v>
      </c>
      <c r="J68" s="1733">
        <v>77595.899999999994</v>
      </c>
      <c r="K68" s="1733">
        <v>129450.6</v>
      </c>
      <c r="L68" s="1743">
        <v>27445.1</v>
      </c>
      <c r="M68" s="1723">
        <v>173033.1</v>
      </c>
      <c r="N68" s="617">
        <v>1691.1</v>
      </c>
      <c r="O68" s="617">
        <v>1529799.8</v>
      </c>
    </row>
    <row r="69" spans="2:15" ht="10.8" hidden="1" thickTop="1">
      <c r="B69" s="613" t="s">
        <v>306</v>
      </c>
      <c r="C69" s="617">
        <v>329948.79999999999</v>
      </c>
      <c r="D69" s="617">
        <v>28973.8</v>
      </c>
      <c r="E69" s="617">
        <v>25205.5</v>
      </c>
      <c r="F69" s="1712">
        <v>343973.3</v>
      </c>
      <c r="G69" s="1733">
        <v>1106.3</v>
      </c>
      <c r="H69" s="1751">
        <v>95277.9</v>
      </c>
      <c r="I69" s="1733">
        <v>319798.5</v>
      </c>
      <c r="J69" s="1733">
        <v>79764.399999999994</v>
      </c>
      <c r="K69" s="1733">
        <v>123027.1</v>
      </c>
      <c r="L69" s="1743">
        <v>45935.1</v>
      </c>
      <c r="M69" s="1723">
        <v>195852.2</v>
      </c>
      <c r="N69" s="617">
        <v>1597.8</v>
      </c>
      <c r="O69" s="617">
        <v>1590460.9</v>
      </c>
    </row>
    <row r="70" spans="2:15" ht="10.8" hidden="1" thickTop="1">
      <c r="B70" s="613" t="s">
        <v>307</v>
      </c>
      <c r="C70" s="617">
        <v>338584.5</v>
      </c>
      <c r="D70" s="617">
        <v>31789.8</v>
      </c>
      <c r="E70" s="617">
        <v>31700</v>
      </c>
      <c r="F70" s="1712">
        <v>367819.7</v>
      </c>
      <c r="G70" s="1733">
        <v>88231</v>
      </c>
      <c r="H70" s="1751">
        <v>3022.7</v>
      </c>
      <c r="I70" s="1733">
        <v>295604.5</v>
      </c>
      <c r="J70" s="1733">
        <v>88673.3</v>
      </c>
      <c r="K70" s="1733">
        <v>136534.5</v>
      </c>
      <c r="L70" s="1743">
        <v>44887</v>
      </c>
      <c r="M70" s="1723">
        <v>215665.9</v>
      </c>
      <c r="N70" s="617">
        <v>1592.5</v>
      </c>
      <c r="O70" s="617">
        <v>1644846.2</v>
      </c>
    </row>
    <row r="71" spans="2:15" ht="10.8" hidden="1" thickTop="1">
      <c r="B71" s="613" t="s">
        <v>308</v>
      </c>
      <c r="C71" s="617">
        <v>340028</v>
      </c>
      <c r="D71" s="617">
        <v>33626</v>
      </c>
      <c r="E71" s="617">
        <v>27319.9</v>
      </c>
      <c r="F71" s="1712">
        <v>361122.8</v>
      </c>
      <c r="G71" s="1733">
        <v>89338.4</v>
      </c>
      <c r="H71" s="1751">
        <v>2950.9</v>
      </c>
      <c r="I71" s="1733">
        <v>293019.3</v>
      </c>
      <c r="J71" s="1733">
        <v>92514.5</v>
      </c>
      <c r="K71" s="1733">
        <v>147837.29999999999</v>
      </c>
      <c r="L71" s="1743">
        <v>52656.7</v>
      </c>
      <c r="M71" s="1723">
        <v>204873.8</v>
      </c>
      <c r="N71" s="617">
        <v>5371.9</v>
      </c>
      <c r="O71" s="617">
        <v>1650659.5</v>
      </c>
    </row>
    <row r="72" spans="2:15" ht="10.8" hidden="1" thickTop="1">
      <c r="B72" s="613" t="s">
        <v>311</v>
      </c>
      <c r="C72" s="617">
        <v>366827.1</v>
      </c>
      <c r="D72" s="617">
        <v>36043.9</v>
      </c>
      <c r="E72" s="617">
        <v>24836.9</v>
      </c>
      <c r="F72" s="1712" t="s">
        <v>1209</v>
      </c>
      <c r="G72" s="1733">
        <v>3720.8</v>
      </c>
      <c r="H72" s="1751">
        <v>87963.3</v>
      </c>
      <c r="I72" s="1733">
        <v>310488.5</v>
      </c>
      <c r="J72" s="1733">
        <v>75310.399999999994</v>
      </c>
      <c r="K72" s="1733">
        <v>191534.5</v>
      </c>
      <c r="L72" s="1743">
        <v>55295.7</v>
      </c>
      <c r="M72" s="1723">
        <v>180205</v>
      </c>
      <c r="N72" s="617">
        <v>4726.2</v>
      </c>
      <c r="O72" s="893">
        <v>1660274.6</v>
      </c>
    </row>
    <row r="73" spans="2:15" ht="10.8" hidden="1" thickTop="1">
      <c r="B73" s="613"/>
      <c r="C73" s="617"/>
      <c r="D73" s="617"/>
      <c r="E73" s="617"/>
      <c r="F73" s="1712"/>
      <c r="G73" s="1733"/>
      <c r="H73" s="1751"/>
      <c r="I73" s="1733"/>
      <c r="J73" s="1733"/>
      <c r="K73" s="1733"/>
      <c r="L73" s="1743"/>
      <c r="M73" s="1723"/>
      <c r="N73" s="617"/>
      <c r="O73" s="617"/>
    </row>
    <row r="74" spans="2:15" ht="10.8" hidden="1" thickTop="1">
      <c r="B74" s="859">
        <v>2012</v>
      </c>
      <c r="C74" s="581"/>
      <c r="D74" s="581"/>
      <c r="E74" s="581"/>
      <c r="F74" s="1714"/>
      <c r="G74" s="1735"/>
      <c r="H74" s="1753"/>
      <c r="I74" s="1735"/>
      <c r="J74" s="1735"/>
      <c r="K74" s="1735"/>
      <c r="L74" s="1745"/>
      <c r="M74" s="1725"/>
      <c r="N74" s="581"/>
      <c r="O74" s="581"/>
    </row>
    <row r="75" spans="2:15" ht="10.8" hidden="1" thickTop="1">
      <c r="B75" s="613"/>
      <c r="C75" s="581"/>
      <c r="D75" s="581"/>
      <c r="E75" s="581"/>
      <c r="F75" s="1714"/>
      <c r="G75" s="1735"/>
      <c r="H75" s="1753"/>
      <c r="I75" s="1735"/>
      <c r="J75" s="1735"/>
      <c r="K75" s="1735"/>
      <c r="L75" s="1745"/>
      <c r="M75" s="1725"/>
      <c r="N75" s="581"/>
      <c r="O75" s="581"/>
    </row>
    <row r="76" spans="2:15" ht="10.8" hidden="1" thickTop="1">
      <c r="B76" s="613" t="s">
        <v>298</v>
      </c>
      <c r="C76" s="617">
        <v>363990.9</v>
      </c>
      <c r="D76" s="617">
        <v>39589.599999999999</v>
      </c>
      <c r="E76" s="617">
        <v>27332.799999999999</v>
      </c>
      <c r="F76" s="1712">
        <v>322510.09999999998</v>
      </c>
      <c r="G76" s="1733">
        <v>8749.9</v>
      </c>
      <c r="H76" s="1751">
        <v>74636.2</v>
      </c>
      <c r="I76" s="1733">
        <v>336196.7</v>
      </c>
      <c r="J76" s="1733">
        <v>77655.7</v>
      </c>
      <c r="K76" s="1733">
        <v>198437.3</v>
      </c>
      <c r="L76" s="1743">
        <v>52515.7</v>
      </c>
      <c r="M76" s="1723">
        <v>171956.3</v>
      </c>
      <c r="N76" s="617">
        <v>1013.2</v>
      </c>
      <c r="O76" s="893">
        <v>1674584.5</v>
      </c>
    </row>
    <row r="77" spans="2:15" ht="10.8" hidden="1" thickTop="1">
      <c r="B77" s="613" t="s">
        <v>299</v>
      </c>
      <c r="C77" s="617">
        <v>352190.2</v>
      </c>
      <c r="D77" s="617">
        <v>36718.69</v>
      </c>
      <c r="E77" s="617">
        <v>26551.03</v>
      </c>
      <c r="F77" s="1712">
        <v>284567.87</v>
      </c>
      <c r="G77" s="1733">
        <v>9291.08</v>
      </c>
      <c r="H77" s="1751">
        <v>85886.99</v>
      </c>
      <c r="I77" s="1733">
        <v>336261.49</v>
      </c>
      <c r="J77" s="1733">
        <v>88738.25</v>
      </c>
      <c r="K77" s="1733">
        <v>202845.2</v>
      </c>
      <c r="L77" s="1743">
        <v>53191.93</v>
      </c>
      <c r="M77" s="1723">
        <v>172424.01</v>
      </c>
      <c r="N77" s="617">
        <v>1567.65</v>
      </c>
      <c r="O77" s="893">
        <v>1650234.17</v>
      </c>
    </row>
    <row r="78" spans="2:15" ht="10.8" hidden="1" thickTop="1">
      <c r="B78" s="613" t="s">
        <v>300</v>
      </c>
      <c r="C78" s="617">
        <v>354440.8</v>
      </c>
      <c r="D78" s="617">
        <v>37811</v>
      </c>
      <c r="E78" s="617">
        <v>31484.9</v>
      </c>
      <c r="F78" s="1712">
        <v>328381.09999999998</v>
      </c>
      <c r="G78" s="1733">
        <v>8193.5</v>
      </c>
      <c r="H78" s="1751">
        <v>92178.6</v>
      </c>
      <c r="I78" s="1733">
        <v>324375.5</v>
      </c>
      <c r="J78" s="1733">
        <v>108000.1</v>
      </c>
      <c r="K78" s="1733">
        <v>205453.7</v>
      </c>
      <c r="L78" s="1743">
        <v>32088.9</v>
      </c>
      <c r="M78" s="1723">
        <v>174479.6</v>
      </c>
      <c r="N78" s="617">
        <v>1583.8</v>
      </c>
      <c r="O78" s="893">
        <v>1698471.4</v>
      </c>
    </row>
    <row r="79" spans="2:15" ht="10.8" hidden="1" thickTop="1">
      <c r="B79" s="613" t="s">
        <v>301</v>
      </c>
      <c r="C79" s="617">
        <v>341893.5</v>
      </c>
      <c r="D79" s="617">
        <v>30462</v>
      </c>
      <c r="E79" s="617">
        <v>33633.800000000003</v>
      </c>
      <c r="F79" s="1712">
        <v>358038</v>
      </c>
      <c r="G79" s="1733">
        <v>5558.5</v>
      </c>
      <c r="H79" s="1751">
        <v>78498.399999999994</v>
      </c>
      <c r="I79" s="1733">
        <v>334699.5</v>
      </c>
      <c r="J79" s="1733">
        <v>110765.7</v>
      </c>
      <c r="K79" s="1733">
        <v>220956.5</v>
      </c>
      <c r="L79" s="1743">
        <v>26181.8</v>
      </c>
      <c r="M79" s="1723">
        <v>179845.8</v>
      </c>
      <c r="N79" s="617">
        <v>1355.3</v>
      </c>
      <c r="O79" s="893">
        <v>1721888.8</v>
      </c>
    </row>
    <row r="80" spans="2:15" ht="10.8" hidden="1" thickTop="1">
      <c r="B80" s="613" t="s">
        <v>302</v>
      </c>
      <c r="C80" s="617">
        <v>375541</v>
      </c>
      <c r="D80" s="617">
        <v>30286.7</v>
      </c>
      <c r="E80" s="617">
        <v>31158.400000000001</v>
      </c>
      <c r="F80" s="1712">
        <v>350097.9</v>
      </c>
      <c r="G80" s="1733">
        <v>7623.4</v>
      </c>
      <c r="H80" s="1751">
        <v>97695.7</v>
      </c>
      <c r="I80" s="1733">
        <v>327187.7</v>
      </c>
      <c r="J80" s="1733">
        <v>113796.7</v>
      </c>
      <c r="K80" s="1733">
        <v>207041.1</v>
      </c>
      <c r="L80" s="1743">
        <v>28432.9</v>
      </c>
      <c r="M80" s="1723">
        <v>202146.6</v>
      </c>
      <c r="N80" s="617">
        <v>1738.3</v>
      </c>
      <c r="O80" s="893">
        <v>1772746.5</v>
      </c>
    </row>
    <row r="81" spans="2:15" ht="10.8" hidden="1" thickTop="1">
      <c r="B81" s="613" t="s">
        <v>303</v>
      </c>
      <c r="C81" s="617">
        <v>402314.1</v>
      </c>
      <c r="D81" s="617">
        <v>30399.7</v>
      </c>
      <c r="E81" s="617">
        <v>37466.6</v>
      </c>
      <c r="F81" s="1712">
        <v>356842.2</v>
      </c>
      <c r="G81" s="1733">
        <v>7580.8</v>
      </c>
      <c r="H81" s="1751">
        <v>28025.9</v>
      </c>
      <c r="I81" s="1733">
        <v>337059.2</v>
      </c>
      <c r="J81" s="1733">
        <v>130973.8</v>
      </c>
      <c r="K81" s="1733">
        <v>201898</v>
      </c>
      <c r="L81" s="1743">
        <v>40295.4</v>
      </c>
      <c r="M81" s="1723">
        <v>219606.7</v>
      </c>
      <c r="N81" s="617">
        <v>1649.8</v>
      </c>
      <c r="O81" s="893">
        <v>1794112.2</v>
      </c>
    </row>
    <row r="82" spans="2:15" ht="10.8" hidden="1" thickTop="1">
      <c r="B82" s="613" t="s">
        <v>304</v>
      </c>
      <c r="C82" s="617">
        <v>416536.2</v>
      </c>
      <c r="D82" s="617">
        <v>26795.9</v>
      </c>
      <c r="E82" s="617">
        <v>36424.199999999997</v>
      </c>
      <c r="F82" s="1712">
        <v>369410.8</v>
      </c>
      <c r="G82" s="1733">
        <v>8174</v>
      </c>
      <c r="H82" s="1751">
        <v>26119.1</v>
      </c>
      <c r="I82" s="1733">
        <v>348484.2</v>
      </c>
      <c r="J82" s="1733">
        <v>136934.20000000001</v>
      </c>
      <c r="K82" s="1733">
        <v>203314.6</v>
      </c>
      <c r="L82" s="1743">
        <v>36869.5</v>
      </c>
      <c r="M82" s="1723">
        <v>249542.8</v>
      </c>
      <c r="N82" s="617">
        <v>3382.6</v>
      </c>
      <c r="O82" s="893">
        <v>1861988</v>
      </c>
    </row>
    <row r="83" spans="2:15" ht="10.8" hidden="1" thickTop="1">
      <c r="B83" s="613" t="s">
        <v>305</v>
      </c>
      <c r="C83" s="617">
        <v>422545.8</v>
      </c>
      <c r="D83" s="617">
        <v>30950.3</v>
      </c>
      <c r="E83" s="617">
        <v>43395.1</v>
      </c>
      <c r="F83" s="1712">
        <v>390558.4</v>
      </c>
      <c r="G83" s="1733">
        <v>8333</v>
      </c>
      <c r="H83" s="1751">
        <v>29323.9</v>
      </c>
      <c r="I83" s="1733">
        <v>348252</v>
      </c>
      <c r="J83" s="1733">
        <v>146338.5</v>
      </c>
      <c r="K83" s="1733">
        <v>173945.4</v>
      </c>
      <c r="L83" s="1743">
        <v>55950.3</v>
      </c>
      <c r="M83" s="1723">
        <v>254919.8</v>
      </c>
      <c r="N83" s="617">
        <v>3523.5</v>
      </c>
      <c r="O83" s="893">
        <v>1907991.4</v>
      </c>
    </row>
    <row r="84" spans="2:15" ht="10.8" hidden="1" thickTop="1">
      <c r="B84" s="613" t="s">
        <v>306</v>
      </c>
      <c r="C84" s="617">
        <v>431501.7</v>
      </c>
      <c r="D84" s="617">
        <v>36637.9</v>
      </c>
      <c r="E84" s="617">
        <v>38487.800000000003</v>
      </c>
      <c r="F84" s="1712">
        <v>384840.8</v>
      </c>
      <c r="G84" s="1733">
        <v>6828.2</v>
      </c>
      <c r="H84" s="1751">
        <v>37420.1</v>
      </c>
      <c r="I84" s="1733">
        <v>396813.5</v>
      </c>
      <c r="J84" s="1733">
        <v>145657.9</v>
      </c>
      <c r="K84" s="1733">
        <v>219452.1</v>
      </c>
      <c r="L84" s="1743">
        <v>29378.2</v>
      </c>
      <c r="M84" s="1723">
        <v>254248.3</v>
      </c>
      <c r="N84" s="617">
        <v>5036.1000000000004</v>
      </c>
      <c r="O84" s="893">
        <v>1986302.5</v>
      </c>
    </row>
    <row r="85" spans="2:15" ht="11.4" hidden="1" thickTop="1" thickBot="1">
      <c r="B85" s="613" t="s">
        <v>307</v>
      </c>
      <c r="C85" s="864">
        <v>444653.7</v>
      </c>
      <c r="D85" s="864">
        <v>33583.199999999997</v>
      </c>
      <c r="E85" s="864">
        <v>34764.400000000001</v>
      </c>
      <c r="F85" s="1713">
        <v>411489.2</v>
      </c>
      <c r="G85" s="1734">
        <v>9551.4</v>
      </c>
      <c r="H85" s="1752">
        <v>29439.4</v>
      </c>
      <c r="I85" s="1734">
        <v>401206.1</v>
      </c>
      <c r="J85" s="1734">
        <v>144223.4</v>
      </c>
      <c r="K85" s="1734">
        <v>230809.2</v>
      </c>
      <c r="L85" s="1744">
        <v>35103.599999999999</v>
      </c>
      <c r="M85" s="1724">
        <v>271795.8</v>
      </c>
      <c r="N85" s="864">
        <v>6715.9</v>
      </c>
      <c r="O85" s="893">
        <v>2053335.2</v>
      </c>
    </row>
    <row r="86" spans="2:15" ht="10.8" hidden="1" thickTop="1">
      <c r="B86" s="613" t="s">
        <v>308</v>
      </c>
      <c r="C86" s="617">
        <v>444527.3</v>
      </c>
      <c r="D86" s="617">
        <v>33548</v>
      </c>
      <c r="E86" s="617">
        <v>37207.300000000003</v>
      </c>
      <c r="F86" s="1712">
        <v>428008.3</v>
      </c>
      <c r="G86" s="1733">
        <v>10704.6</v>
      </c>
      <c r="H86" s="1751">
        <v>32236.2</v>
      </c>
      <c r="I86" s="1733">
        <v>417838.2</v>
      </c>
      <c r="J86" s="1733">
        <v>142715</v>
      </c>
      <c r="K86" s="1733">
        <v>228088.4</v>
      </c>
      <c r="L86" s="1743">
        <v>36568</v>
      </c>
      <c r="M86" s="1723">
        <v>267282</v>
      </c>
      <c r="N86" s="617">
        <v>8055.2</v>
      </c>
      <c r="O86" s="893">
        <v>2087778.7</v>
      </c>
    </row>
    <row r="87" spans="2:15" ht="10.8" hidden="1" thickTop="1">
      <c r="B87" s="613" t="s">
        <v>311</v>
      </c>
      <c r="C87" s="617">
        <v>444341</v>
      </c>
      <c r="D87" s="617">
        <v>32622.799999999999</v>
      </c>
      <c r="E87" s="617">
        <v>37353.199999999997</v>
      </c>
      <c r="F87" s="1712">
        <v>428782.2</v>
      </c>
      <c r="G87" s="1733">
        <v>8513.2000000000007</v>
      </c>
      <c r="H87" s="1751">
        <v>31513.9</v>
      </c>
      <c r="I87" s="1733">
        <v>414044.9</v>
      </c>
      <c r="J87" s="1733">
        <v>148927.9</v>
      </c>
      <c r="K87" s="1733">
        <v>233864.4</v>
      </c>
      <c r="L87" s="1743">
        <v>33116.1</v>
      </c>
      <c r="M87" s="1723">
        <v>288628.5</v>
      </c>
      <c r="N87" s="617">
        <v>9370.9</v>
      </c>
      <c r="O87" s="893">
        <v>2111078.9</v>
      </c>
    </row>
    <row r="88" spans="2:15" ht="10.8" hidden="1" thickTop="1">
      <c r="B88" s="613"/>
      <c r="C88" s="617"/>
      <c r="D88" s="617"/>
      <c r="E88" s="617"/>
      <c r="F88" s="1712"/>
      <c r="G88" s="1733"/>
      <c r="H88" s="1751"/>
      <c r="I88" s="1733"/>
      <c r="J88" s="1733"/>
      <c r="K88" s="1733"/>
      <c r="L88" s="1743"/>
      <c r="M88" s="1723"/>
      <c r="N88" s="617"/>
      <c r="O88" s="617"/>
    </row>
    <row r="89" spans="2:15" ht="10.8" hidden="1" thickTop="1">
      <c r="B89" s="859">
        <v>2013</v>
      </c>
      <c r="C89" s="617"/>
      <c r="D89" s="617"/>
      <c r="E89" s="617"/>
      <c r="F89" s="1712"/>
      <c r="G89" s="1733"/>
      <c r="H89" s="1751"/>
      <c r="I89" s="1733"/>
      <c r="J89" s="1733"/>
      <c r="K89" s="1733"/>
      <c r="L89" s="1743"/>
      <c r="M89" s="1723"/>
      <c r="N89" s="617"/>
      <c r="O89" s="866"/>
    </row>
    <row r="90" spans="2:15" ht="10.8" hidden="1" thickTop="1">
      <c r="B90" s="745" t="s">
        <v>345</v>
      </c>
      <c r="C90" s="894">
        <v>450170</v>
      </c>
      <c r="D90" s="894">
        <v>31073.4</v>
      </c>
      <c r="E90" s="894">
        <v>38762.300000000003</v>
      </c>
      <c r="F90" s="1715">
        <v>426050.9</v>
      </c>
      <c r="G90" s="1736">
        <v>11967.9</v>
      </c>
      <c r="H90" s="924">
        <v>31547.4</v>
      </c>
      <c r="I90" s="1736">
        <v>417961.3</v>
      </c>
      <c r="J90" s="1736">
        <v>144645.1</v>
      </c>
      <c r="K90" s="1736">
        <v>237323.7</v>
      </c>
      <c r="L90" s="1746">
        <v>33906.5</v>
      </c>
      <c r="M90" s="1726">
        <v>300841.09999999998</v>
      </c>
      <c r="N90" s="895">
        <v>9373.1</v>
      </c>
      <c r="O90" s="894">
        <v>2133622.7000000002</v>
      </c>
    </row>
    <row r="91" spans="2:15" ht="10.8" hidden="1" thickTop="1">
      <c r="B91" s="607" t="s">
        <v>1278</v>
      </c>
      <c r="C91" s="868">
        <v>494536.6</v>
      </c>
      <c r="D91" s="868">
        <v>33786.9</v>
      </c>
      <c r="E91" s="868">
        <v>28372</v>
      </c>
      <c r="F91" s="1716">
        <v>439556.7</v>
      </c>
      <c r="G91" s="1736">
        <v>14811.4</v>
      </c>
      <c r="H91" s="924">
        <v>33948.5</v>
      </c>
      <c r="I91" s="1736">
        <v>409692.7</v>
      </c>
      <c r="J91" s="1736">
        <v>128242.7</v>
      </c>
      <c r="K91" s="1736">
        <v>303269.90000000002</v>
      </c>
      <c r="L91" s="1746">
        <v>38235.9</v>
      </c>
      <c r="M91" s="1727">
        <v>298171.5</v>
      </c>
      <c r="N91" s="868">
        <v>3685.5</v>
      </c>
      <c r="O91" s="894">
        <v>2226310.2000000002</v>
      </c>
    </row>
    <row r="92" spans="2:15" ht="10.8" hidden="1" thickTop="1">
      <c r="B92" s="607" t="s">
        <v>335</v>
      </c>
      <c r="C92" s="894">
        <v>467873.97</v>
      </c>
      <c r="D92" s="894">
        <v>41532.699999999997</v>
      </c>
      <c r="E92" s="894">
        <v>68987.199999999997</v>
      </c>
      <c r="F92" s="1715">
        <v>433337.1</v>
      </c>
      <c r="G92" s="1736">
        <v>16118.8</v>
      </c>
      <c r="H92" s="924">
        <v>34704.699999999997</v>
      </c>
      <c r="I92" s="1736">
        <v>471204.9</v>
      </c>
      <c r="J92" s="1736">
        <v>159925.70000000001</v>
      </c>
      <c r="K92" s="1736">
        <v>307134.7</v>
      </c>
      <c r="L92" s="1746">
        <v>44413.57</v>
      </c>
      <c r="M92" s="1726">
        <v>370123.5</v>
      </c>
      <c r="N92" s="895">
        <v>4491.7</v>
      </c>
      <c r="O92" s="894">
        <v>2419848.6</v>
      </c>
    </row>
    <row r="93" spans="2:15" ht="10.8" hidden="1" thickTop="1">
      <c r="B93" s="607" t="s">
        <v>336</v>
      </c>
      <c r="C93" s="894">
        <v>455178.9</v>
      </c>
      <c r="D93" s="894">
        <v>43628.2</v>
      </c>
      <c r="E93" s="894">
        <v>23433.4</v>
      </c>
      <c r="F93" s="1715">
        <v>428381.7</v>
      </c>
      <c r="G93" s="1736">
        <v>14997.8</v>
      </c>
      <c r="H93" s="924">
        <v>35589.1</v>
      </c>
      <c r="I93" s="1736">
        <v>444798.7</v>
      </c>
      <c r="J93" s="1736">
        <v>135046.20000000001</v>
      </c>
      <c r="K93" s="1736">
        <v>288857.59999999998</v>
      </c>
      <c r="L93" s="1746">
        <v>45643.6</v>
      </c>
      <c r="M93" s="1726">
        <v>377037</v>
      </c>
      <c r="N93" s="895">
        <v>7693.7</v>
      </c>
      <c r="O93" s="894">
        <v>2300585.7999999998</v>
      </c>
    </row>
    <row r="94" spans="2:15" ht="10.8" hidden="1" thickTop="1">
      <c r="B94" s="607" t="s">
        <v>337</v>
      </c>
      <c r="C94" s="894">
        <v>484635</v>
      </c>
      <c r="D94" s="894">
        <v>38637.199999999997</v>
      </c>
      <c r="E94" s="894">
        <v>27795.200000000001</v>
      </c>
      <c r="F94" s="1715">
        <v>455737.9</v>
      </c>
      <c r="G94" s="1736">
        <v>14699.1</v>
      </c>
      <c r="H94" s="924">
        <v>35106.1</v>
      </c>
      <c r="I94" s="1736">
        <v>465890.2</v>
      </c>
      <c r="J94" s="1736">
        <v>115457.8</v>
      </c>
      <c r="K94" s="1736">
        <v>301547.90000000002</v>
      </c>
      <c r="L94" s="1746">
        <v>52075.199999999997</v>
      </c>
      <c r="M94" s="1726">
        <v>382172.8</v>
      </c>
      <c r="N94" s="895">
        <v>5034</v>
      </c>
      <c r="O94" s="894">
        <v>2378788.7000000002</v>
      </c>
    </row>
    <row r="95" spans="2:15" ht="10.8" hidden="1" thickTop="1">
      <c r="B95" s="607" t="s">
        <v>338</v>
      </c>
      <c r="C95" s="894">
        <v>489730.1</v>
      </c>
      <c r="D95" s="894">
        <v>37474.300000000003</v>
      </c>
      <c r="E95" s="894">
        <v>38198.699999999997</v>
      </c>
      <c r="F95" s="1715">
        <v>425521.3</v>
      </c>
      <c r="G95" s="1736">
        <v>7310.7</v>
      </c>
      <c r="H95" s="924">
        <v>53815</v>
      </c>
      <c r="I95" s="1736">
        <v>454368.5</v>
      </c>
      <c r="J95" s="1736">
        <v>110349.9</v>
      </c>
      <c r="K95" s="1736">
        <v>295432.3</v>
      </c>
      <c r="L95" s="1746">
        <v>51453.599999999999</v>
      </c>
      <c r="M95" s="1726">
        <v>385769.7</v>
      </c>
      <c r="N95" s="895">
        <v>11033.4</v>
      </c>
      <c r="O95" s="894">
        <v>2360457.5</v>
      </c>
    </row>
    <row r="96" spans="2:15" ht="10.8" hidden="1" thickTop="1">
      <c r="B96" s="607" t="s">
        <v>339</v>
      </c>
      <c r="C96" s="894">
        <v>483103.7</v>
      </c>
      <c r="D96" s="894">
        <v>40342.5</v>
      </c>
      <c r="E96" s="894">
        <v>33494.300000000003</v>
      </c>
      <c r="F96" s="1715">
        <v>464921.7</v>
      </c>
      <c r="G96" s="1736">
        <v>6869.2</v>
      </c>
      <c r="H96" s="924">
        <v>38522.6</v>
      </c>
      <c r="I96" s="1736">
        <v>541025.9</v>
      </c>
      <c r="J96" s="1736">
        <v>116557.1</v>
      </c>
      <c r="K96" s="1736">
        <v>307117.5</v>
      </c>
      <c r="L96" s="1746">
        <v>48218</v>
      </c>
      <c r="M96" s="1726">
        <v>426582.7</v>
      </c>
      <c r="N96" s="895">
        <v>4455.3</v>
      </c>
      <c r="O96" s="894">
        <v>2511210.5</v>
      </c>
    </row>
    <row r="97" spans="2:26" ht="10.8" hidden="1" thickTop="1">
      <c r="B97" s="607" t="s">
        <v>340</v>
      </c>
      <c r="C97" s="894">
        <v>521743</v>
      </c>
      <c r="D97" s="894">
        <v>38889.1</v>
      </c>
      <c r="E97" s="894">
        <v>43894.5</v>
      </c>
      <c r="F97" s="1715">
        <v>425531.4</v>
      </c>
      <c r="G97" s="1736">
        <v>7260.6</v>
      </c>
      <c r="H97" s="924" t="s">
        <v>1297</v>
      </c>
      <c r="I97" s="1736">
        <v>451871.2</v>
      </c>
      <c r="J97" s="1736">
        <v>110041.8</v>
      </c>
      <c r="K97" s="1736">
        <v>346006</v>
      </c>
      <c r="L97" s="1746">
        <v>40216</v>
      </c>
      <c r="M97" s="1726">
        <v>374587.1</v>
      </c>
      <c r="N97" s="895">
        <v>9914.6</v>
      </c>
      <c r="O97" s="894">
        <v>2409042.5</v>
      </c>
    </row>
    <row r="98" spans="2:26" ht="10.8" hidden="1" thickTop="1">
      <c r="B98" s="607" t="s">
        <v>341</v>
      </c>
      <c r="C98" s="894">
        <v>496289.3</v>
      </c>
      <c r="D98" s="894">
        <v>39446.9</v>
      </c>
      <c r="E98" s="894">
        <v>38856.6</v>
      </c>
      <c r="F98" s="1715">
        <v>447247.2</v>
      </c>
      <c r="G98" s="1736">
        <v>13953.5</v>
      </c>
      <c r="H98" s="924">
        <v>43006.7</v>
      </c>
      <c r="I98" s="1736">
        <v>437211.9</v>
      </c>
      <c r="J98" s="1736">
        <v>118873.7</v>
      </c>
      <c r="K98" s="1736">
        <v>330709.59999999998</v>
      </c>
      <c r="L98" s="1746">
        <v>40046.6</v>
      </c>
      <c r="M98" s="1726">
        <v>373596.8</v>
      </c>
      <c r="N98" s="895">
        <v>9790.6</v>
      </c>
      <c r="O98" s="894">
        <v>2389029.4</v>
      </c>
    </row>
    <row r="99" spans="2:26" ht="10.8" hidden="1" thickTop="1">
      <c r="B99" s="607" t="s">
        <v>342</v>
      </c>
      <c r="C99" s="894">
        <v>491610.6</v>
      </c>
      <c r="D99" s="894">
        <v>38871.5</v>
      </c>
      <c r="E99" s="894">
        <v>39766</v>
      </c>
      <c r="F99" s="1715">
        <v>471966.2</v>
      </c>
      <c r="G99" s="1736">
        <v>8023.3</v>
      </c>
      <c r="H99" s="924">
        <v>40835.300000000003</v>
      </c>
      <c r="I99" s="1736">
        <v>420445.3</v>
      </c>
      <c r="J99" s="1736">
        <v>110778.3</v>
      </c>
      <c r="K99" s="1736">
        <v>417411.6</v>
      </c>
      <c r="L99" s="1746">
        <v>36334.1</v>
      </c>
      <c r="M99" s="1726">
        <v>376463.1</v>
      </c>
      <c r="N99" s="895">
        <v>9861.9</v>
      </c>
      <c r="O99" s="894">
        <v>2462367.2999999998</v>
      </c>
    </row>
    <row r="100" spans="2:26" ht="10.8" hidden="1" thickTop="1">
      <c r="B100" s="607" t="s">
        <v>343</v>
      </c>
      <c r="C100" s="894">
        <v>487289.4</v>
      </c>
      <c r="D100" s="894">
        <v>40321.699999999997</v>
      </c>
      <c r="E100" s="894">
        <v>42332</v>
      </c>
      <c r="F100" s="1715">
        <v>488637.3</v>
      </c>
      <c r="G100" s="1736">
        <v>3116.5</v>
      </c>
      <c r="H100" s="924">
        <v>36852</v>
      </c>
      <c r="I100" s="1736">
        <v>417162.5</v>
      </c>
      <c r="J100" s="1736">
        <v>117050.8</v>
      </c>
      <c r="K100" s="1736">
        <v>389727.1</v>
      </c>
      <c r="L100" s="1746">
        <v>39126.400000000001</v>
      </c>
      <c r="M100" s="1726">
        <v>369190.3</v>
      </c>
      <c r="N100" s="895">
        <v>17960.5</v>
      </c>
      <c r="O100" s="894">
        <v>2448766.4</v>
      </c>
    </row>
    <row r="101" spans="2:26" ht="10.8" hidden="1" thickTop="1">
      <c r="B101" s="607" t="s">
        <v>344</v>
      </c>
      <c r="C101" s="894">
        <v>533165.19999999995</v>
      </c>
      <c r="D101" s="894">
        <v>42285.1</v>
      </c>
      <c r="E101" s="894">
        <v>17617.900000000001</v>
      </c>
      <c r="F101" s="1715">
        <v>435613.1</v>
      </c>
      <c r="G101" s="1736">
        <v>5047</v>
      </c>
      <c r="H101" s="924">
        <v>62165.8</v>
      </c>
      <c r="I101" s="1736">
        <v>389181.2</v>
      </c>
      <c r="J101" s="1736">
        <v>115404.6</v>
      </c>
      <c r="K101" s="1736">
        <v>379809.3</v>
      </c>
      <c r="L101" s="1746">
        <v>37409.1</v>
      </c>
      <c r="M101" s="1726">
        <v>369838.8</v>
      </c>
      <c r="N101" s="895">
        <v>18252.900000000001</v>
      </c>
      <c r="O101" s="894">
        <v>2405790</v>
      </c>
    </row>
    <row r="102" spans="2:26" ht="10.8" hidden="1" thickTop="1">
      <c r="B102" s="632"/>
      <c r="C102" s="617"/>
      <c r="D102" s="617"/>
      <c r="E102" s="617"/>
      <c r="F102" s="1712"/>
      <c r="G102" s="1733"/>
      <c r="H102" s="1751"/>
      <c r="I102" s="1733"/>
      <c r="J102" s="1733"/>
      <c r="K102" s="1733"/>
      <c r="L102" s="1743"/>
      <c r="M102" s="1723"/>
      <c r="N102" s="617"/>
      <c r="O102" s="617"/>
    </row>
    <row r="103" spans="2:26" ht="10.8" hidden="1" thickTop="1">
      <c r="B103" s="896">
        <v>2014</v>
      </c>
      <c r="C103" s="894"/>
      <c r="D103" s="894"/>
      <c r="E103" s="894"/>
      <c r="F103" s="1715"/>
      <c r="G103" s="1736"/>
      <c r="H103" s="924"/>
      <c r="I103" s="1736"/>
      <c r="J103" s="1736"/>
      <c r="K103" s="1736"/>
      <c r="L103" s="1746"/>
      <c r="M103" s="1726"/>
      <c r="N103" s="894"/>
      <c r="O103" s="894"/>
    </row>
    <row r="104" spans="2:26" ht="10.8" hidden="1" thickTop="1">
      <c r="B104" s="745" t="s">
        <v>345</v>
      </c>
      <c r="C104" s="894">
        <v>489585.3</v>
      </c>
      <c r="D104" s="894">
        <v>43743.8</v>
      </c>
      <c r="E104" s="894">
        <v>18574.7</v>
      </c>
      <c r="F104" s="1715">
        <v>464097.6</v>
      </c>
      <c r="G104" s="1736">
        <v>5467.4</v>
      </c>
      <c r="H104" s="924">
        <v>48086.1</v>
      </c>
      <c r="I104" s="1736">
        <v>362554</v>
      </c>
      <c r="J104" s="1736">
        <v>116635.5</v>
      </c>
      <c r="K104" s="1736">
        <v>412901.1</v>
      </c>
      <c r="L104" s="1746">
        <v>37722.199999999997</v>
      </c>
      <c r="M104" s="1726">
        <v>367126.2</v>
      </c>
      <c r="N104" s="894">
        <v>16773.099999999999</v>
      </c>
      <c r="O104" s="894">
        <v>2383267.1</v>
      </c>
    </row>
    <row r="105" spans="2:26" ht="10.8" hidden="1" thickTop="1">
      <c r="B105" s="607" t="s">
        <v>1278</v>
      </c>
      <c r="C105" s="894">
        <v>519154.6</v>
      </c>
      <c r="D105" s="894">
        <v>38918.1</v>
      </c>
      <c r="E105" s="894">
        <v>24765.4</v>
      </c>
      <c r="F105" s="1715">
        <v>460528.2</v>
      </c>
      <c r="G105" s="1736">
        <v>10397.299999999999</v>
      </c>
      <c r="H105" s="924">
        <v>47488.6</v>
      </c>
      <c r="I105" s="1736">
        <v>385038.1</v>
      </c>
      <c r="J105" s="1736">
        <v>116670.5</v>
      </c>
      <c r="K105" s="1736">
        <v>401619.6</v>
      </c>
      <c r="L105" s="1746">
        <v>32978.1</v>
      </c>
      <c r="M105" s="1726">
        <v>396800.8</v>
      </c>
      <c r="N105" s="894">
        <v>8542.7000000000007</v>
      </c>
      <c r="O105" s="894">
        <v>2442902.1</v>
      </c>
    </row>
    <row r="106" spans="2:26" ht="10.8" hidden="1" thickTop="1">
      <c r="B106" s="607" t="s">
        <v>335</v>
      </c>
      <c r="C106" s="894">
        <v>503868.1</v>
      </c>
      <c r="D106" s="894">
        <v>42707.9</v>
      </c>
      <c r="E106" s="894">
        <v>35785.1</v>
      </c>
      <c r="F106" s="1715">
        <v>494663.8</v>
      </c>
      <c r="G106" s="1736">
        <v>5257.4</v>
      </c>
      <c r="H106" s="924">
        <v>52722</v>
      </c>
      <c r="I106" s="1736">
        <v>374809.1</v>
      </c>
      <c r="J106" s="1736">
        <v>116653</v>
      </c>
      <c r="K106" s="1736">
        <v>396000.6</v>
      </c>
      <c r="L106" s="1746">
        <v>38089.300000000003</v>
      </c>
      <c r="M106" s="1726">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15">
        <v>502514.1</v>
      </c>
      <c r="G107" s="1736">
        <v>9898.6</v>
      </c>
      <c r="H107" s="924">
        <v>18817.900000000001</v>
      </c>
      <c r="I107" s="1736">
        <v>407595</v>
      </c>
      <c r="J107" s="1736">
        <v>175048.3</v>
      </c>
      <c r="K107" s="1736">
        <v>447549.2</v>
      </c>
      <c r="L107" s="1746">
        <v>49619.1</v>
      </c>
      <c r="M107" s="1726">
        <v>511048.2</v>
      </c>
      <c r="N107" s="867">
        <v>15136.7</v>
      </c>
      <c r="O107" s="867">
        <v>2736229.2</v>
      </c>
    </row>
    <row r="108" spans="2:26" ht="10.8" hidden="1" thickTop="1">
      <c r="B108" s="607" t="s">
        <v>337</v>
      </c>
      <c r="C108" s="867">
        <v>546733.9</v>
      </c>
      <c r="D108" s="867">
        <v>41594.199999999997</v>
      </c>
      <c r="E108" s="867">
        <v>21547.9</v>
      </c>
      <c r="F108" s="1715">
        <v>488389.7</v>
      </c>
      <c r="G108" s="1736">
        <v>10073.799999999999</v>
      </c>
      <c r="H108" s="924">
        <v>23049.1</v>
      </c>
      <c r="I108" s="1736">
        <v>396846</v>
      </c>
      <c r="J108" s="1736">
        <v>184730.9</v>
      </c>
      <c r="K108" s="1736" t="s">
        <v>1310</v>
      </c>
      <c r="L108" s="1746">
        <v>51891.8</v>
      </c>
      <c r="M108" s="1726">
        <v>512864.5</v>
      </c>
      <c r="N108" s="867">
        <v>17718.8</v>
      </c>
      <c r="O108" s="867">
        <v>2747814.6</v>
      </c>
    </row>
    <row r="109" spans="2:26" ht="10.8" hidden="1" thickTop="1">
      <c r="B109" s="607" t="s">
        <v>338</v>
      </c>
      <c r="C109" s="867">
        <v>536188.9</v>
      </c>
      <c r="D109" s="867">
        <v>46085.8</v>
      </c>
      <c r="E109" s="867">
        <v>28201</v>
      </c>
      <c r="F109" s="1715">
        <v>500266.1</v>
      </c>
      <c r="G109" s="1736">
        <v>10656.3</v>
      </c>
      <c r="H109" s="924">
        <v>25616.2</v>
      </c>
      <c r="I109" s="1736">
        <v>417002.7</v>
      </c>
      <c r="J109" s="1736">
        <v>197441.1</v>
      </c>
      <c r="K109" s="1736">
        <v>432692.4</v>
      </c>
      <c r="L109" s="1746">
        <v>46751.6</v>
      </c>
      <c r="M109" s="1726">
        <v>499191.5</v>
      </c>
      <c r="N109" s="867">
        <v>17173.900000000001</v>
      </c>
      <c r="O109" s="867">
        <v>2757267.4</v>
      </c>
    </row>
    <row r="110" spans="2:26" ht="10.8" hidden="1" thickTop="1">
      <c r="B110" s="607" t="s">
        <v>339</v>
      </c>
      <c r="C110" s="867">
        <v>575645.30000000005</v>
      </c>
      <c r="D110" s="867">
        <v>43055</v>
      </c>
      <c r="E110" s="867">
        <v>28090.799999999999</v>
      </c>
      <c r="F110" s="1715">
        <v>480483.6</v>
      </c>
      <c r="G110" s="1736">
        <v>6359.2</v>
      </c>
      <c r="H110" s="924">
        <v>27284.9</v>
      </c>
      <c r="I110" s="1736">
        <v>428611.4</v>
      </c>
      <c r="J110" s="1736">
        <v>206052.3</v>
      </c>
      <c r="K110" s="1736">
        <v>479384.6</v>
      </c>
      <c r="L110" s="1746">
        <v>49260.4</v>
      </c>
      <c r="M110" s="1726">
        <v>507930</v>
      </c>
      <c r="N110" s="867">
        <v>46148.1</v>
      </c>
      <c r="O110" s="867">
        <v>2878305.8</v>
      </c>
    </row>
    <row r="111" spans="2:26" ht="10.8" hidden="1" thickTop="1">
      <c r="B111" s="607" t="s">
        <v>340</v>
      </c>
      <c r="C111" s="867">
        <v>548866.69999999995</v>
      </c>
      <c r="D111" s="867">
        <v>56886.1</v>
      </c>
      <c r="E111" s="867">
        <v>38891.300000000003</v>
      </c>
      <c r="F111" s="1715">
        <v>498696.8</v>
      </c>
      <c r="G111" s="1736">
        <v>54387.199999999997</v>
      </c>
      <c r="H111" s="924">
        <v>110618.5</v>
      </c>
      <c r="I111" s="1736">
        <v>422942.5</v>
      </c>
      <c r="J111" s="1736">
        <v>221099.2</v>
      </c>
      <c r="K111" s="1736">
        <v>430156.3</v>
      </c>
      <c r="L111" s="1746">
        <v>48167</v>
      </c>
      <c r="M111" s="1726">
        <v>474060.2</v>
      </c>
      <c r="N111" s="867">
        <v>37230.9</v>
      </c>
      <c r="O111" s="867">
        <v>2942002.7</v>
      </c>
    </row>
    <row r="112" spans="2:26" ht="10.8" hidden="1" thickTop="1">
      <c r="B112" s="607" t="s">
        <v>341</v>
      </c>
      <c r="C112" s="867">
        <v>539818.75</v>
      </c>
      <c r="D112" s="867">
        <v>51349.05</v>
      </c>
      <c r="E112" s="867">
        <v>29191.78</v>
      </c>
      <c r="F112" s="1715">
        <v>493610.73</v>
      </c>
      <c r="G112" s="1736">
        <v>51998.96</v>
      </c>
      <c r="H112" s="924">
        <v>109974.98</v>
      </c>
      <c r="I112" s="1736">
        <v>428697.3</v>
      </c>
      <c r="J112" s="1736">
        <v>201791.64</v>
      </c>
      <c r="K112" s="1736">
        <v>451117.23</v>
      </c>
      <c r="L112" s="1746">
        <v>45099.97</v>
      </c>
      <c r="M112" s="1726">
        <v>539108.11</v>
      </c>
      <c r="N112" s="867">
        <v>36708.589999999997</v>
      </c>
      <c r="O112" s="867">
        <f>+SUM(C112:N112)</f>
        <v>2978467.09</v>
      </c>
    </row>
    <row r="113" spans="2:17" ht="10.8" hidden="1" thickTop="1">
      <c r="B113" s="607" t="s">
        <v>342</v>
      </c>
      <c r="C113" s="867">
        <v>530544.66121499997</v>
      </c>
      <c r="D113" s="867">
        <v>62891.783029999999</v>
      </c>
      <c r="E113" s="867">
        <v>55922.49543000001</v>
      </c>
      <c r="F113" s="1715">
        <v>507936.44028599991</v>
      </c>
      <c r="G113" s="1736">
        <v>50701.103630000005</v>
      </c>
      <c r="H113" s="924">
        <v>101818.47853000001</v>
      </c>
      <c r="I113" s="1736">
        <v>436519.07627200003</v>
      </c>
      <c r="J113" s="1736">
        <v>196490.99407999995</v>
      </c>
      <c r="K113" s="1736">
        <v>413443.49621499999</v>
      </c>
      <c r="L113" s="1746">
        <v>39088.306198999991</v>
      </c>
      <c r="M113" s="1726">
        <v>520436.95084999991</v>
      </c>
      <c r="N113" s="867">
        <v>5799.4104600000001</v>
      </c>
      <c r="O113" s="867">
        <f>+SUM(C113:N113)</f>
        <v>2921593.1961969994</v>
      </c>
    </row>
    <row r="114" spans="2:17" ht="10.8" hidden="1" thickTop="1">
      <c r="B114" s="607" t="s">
        <v>343</v>
      </c>
      <c r="C114" s="867">
        <v>574859.5</v>
      </c>
      <c r="D114" s="867">
        <v>58780.5</v>
      </c>
      <c r="E114" s="867">
        <v>46419.5</v>
      </c>
      <c r="F114" s="1715">
        <v>460989.3</v>
      </c>
      <c r="G114" s="1736">
        <v>50008.6</v>
      </c>
      <c r="H114" s="924">
        <v>120510.39999999999</v>
      </c>
      <c r="I114" s="1736">
        <v>453924.5</v>
      </c>
      <c r="J114" s="1736">
        <v>208418.3</v>
      </c>
      <c r="K114" s="1736">
        <v>413410.7</v>
      </c>
      <c r="L114" s="1746">
        <v>45289.599999999999</v>
      </c>
      <c r="M114" s="1726">
        <v>540638.4</v>
      </c>
      <c r="N114" s="867">
        <v>5976.9</v>
      </c>
      <c r="O114" s="867">
        <f>+SUM(C114:N114)</f>
        <v>2979226.2</v>
      </c>
    </row>
    <row r="115" spans="2:17" ht="10.8" hidden="1" thickTop="1">
      <c r="B115" s="607" t="s">
        <v>344</v>
      </c>
      <c r="C115" s="867">
        <v>565840.1</v>
      </c>
      <c r="D115" s="867">
        <v>46298.5</v>
      </c>
      <c r="E115" s="867">
        <v>42604.800000000003</v>
      </c>
      <c r="F115" s="1715">
        <v>437975.3</v>
      </c>
      <c r="G115" s="1736">
        <v>47805.8</v>
      </c>
      <c r="H115" s="924">
        <v>88485.5</v>
      </c>
      <c r="I115" s="1736">
        <v>478895.5</v>
      </c>
      <c r="J115" s="1736">
        <v>220501.3</v>
      </c>
      <c r="K115" s="1736">
        <v>481497.5</v>
      </c>
      <c r="L115" s="1746">
        <v>43449.8</v>
      </c>
      <c r="M115" s="1726">
        <v>543038.5</v>
      </c>
      <c r="N115" s="867">
        <v>5957.7</v>
      </c>
      <c r="O115" s="867">
        <v>3002529.6</v>
      </c>
    </row>
    <row r="116" spans="2:17" ht="13.5" hidden="1" customHeight="1">
      <c r="B116" s="607"/>
      <c r="C116" s="867"/>
      <c r="D116" s="867"/>
      <c r="E116" s="867"/>
      <c r="F116" s="1715"/>
      <c r="G116" s="1736"/>
      <c r="H116" s="924"/>
      <c r="I116" s="1736"/>
      <c r="J116" s="1736"/>
      <c r="K116" s="1736"/>
      <c r="L116" s="1746"/>
      <c r="M116" s="1726"/>
      <c r="N116" s="867"/>
      <c r="O116" s="867"/>
    </row>
    <row r="117" spans="2:17" ht="13.8" hidden="1" thickTop="1">
      <c r="B117" s="951">
        <v>2015</v>
      </c>
      <c r="C117" s="952"/>
      <c r="D117" s="952"/>
      <c r="E117" s="952"/>
      <c r="F117" s="1717"/>
      <c r="G117" s="1737"/>
      <c r="H117" s="1755"/>
      <c r="I117" s="1737"/>
      <c r="J117" s="1737"/>
      <c r="K117" s="1737"/>
      <c r="L117" s="1747"/>
      <c r="M117" s="1728"/>
      <c r="N117" s="952"/>
      <c r="O117" s="867"/>
    </row>
    <row r="118" spans="2:17" ht="13.5" hidden="1" customHeight="1">
      <c r="B118" s="953" t="s">
        <v>345</v>
      </c>
      <c r="C118" s="952">
        <v>541656.5</v>
      </c>
      <c r="D118" s="952">
        <v>46681.599999999999</v>
      </c>
      <c r="E118" s="952">
        <v>39906.800000000003</v>
      </c>
      <c r="F118" s="1717">
        <v>445656.6</v>
      </c>
      <c r="G118" s="1737">
        <v>21454.5</v>
      </c>
      <c r="H118" s="1755">
        <v>131350.1</v>
      </c>
      <c r="I118" s="1737">
        <v>466896.6</v>
      </c>
      <c r="J118" s="1737">
        <v>207686.6</v>
      </c>
      <c r="K118" s="1737">
        <v>452817.5</v>
      </c>
      <c r="L118" s="1747">
        <v>47945.7</v>
      </c>
      <c r="M118" s="1728">
        <v>557066.9</v>
      </c>
      <c r="N118" s="952">
        <v>1401.2</v>
      </c>
      <c r="O118" s="867">
        <v>2960820.4</v>
      </c>
    </row>
    <row r="119" spans="2:17" ht="13.5" hidden="1" customHeight="1">
      <c r="B119" s="953" t="s">
        <v>334</v>
      </c>
      <c r="C119" s="952">
        <v>538721.97400000005</v>
      </c>
      <c r="D119" s="952">
        <v>42062.785000000003</v>
      </c>
      <c r="E119" s="952">
        <v>47395.093000000001</v>
      </c>
      <c r="F119" s="1717">
        <v>446647.772</v>
      </c>
      <c r="G119" s="1737">
        <v>21790.041000000001</v>
      </c>
      <c r="H119" s="1755">
        <v>117681.552</v>
      </c>
      <c r="I119" s="1737">
        <v>461237.60100000002</v>
      </c>
      <c r="J119" s="1737">
        <v>214420.378</v>
      </c>
      <c r="K119" s="1737">
        <v>463884.63299999997</v>
      </c>
      <c r="L119" s="1747">
        <v>48357.036</v>
      </c>
      <c r="M119" s="1728">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7">
        <v>448278.74424032884</v>
      </c>
      <c r="G120" s="1737">
        <v>76302.303252354061</v>
      </c>
      <c r="H120" s="1755">
        <v>110180.33954130944</v>
      </c>
      <c r="I120" s="1737">
        <v>473978.10470472439</v>
      </c>
      <c r="J120" s="1737">
        <v>203327.85640264343</v>
      </c>
      <c r="K120" s="1737">
        <v>466104.73954001314</v>
      </c>
      <c r="L120" s="1747">
        <v>48937.971365439233</v>
      </c>
      <c r="M120" s="1728">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7">
        <v>451852.94235000003</v>
      </c>
      <c r="G121" s="1737">
        <v>65696.102429999999</v>
      </c>
      <c r="H121" s="1755">
        <v>72653.711859999996</v>
      </c>
      <c r="I121" s="1737">
        <v>457797.14572999999</v>
      </c>
      <c r="J121" s="1737">
        <v>202418.23415999999</v>
      </c>
      <c r="K121" s="1737">
        <v>518353.56073999999</v>
      </c>
      <c r="L121" s="1747">
        <v>47653.808539999998</v>
      </c>
      <c r="M121" s="1728">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7">
        <v>456652.07808000001</v>
      </c>
      <c r="G122" s="1737">
        <v>64792.34244</v>
      </c>
      <c r="H122" s="1755">
        <v>75682.160099999994</v>
      </c>
      <c r="I122" s="1737">
        <v>460700.34529999999</v>
      </c>
      <c r="J122" s="1737">
        <v>192377.23457999999</v>
      </c>
      <c r="K122" s="1737">
        <v>545363.40642999997</v>
      </c>
      <c r="L122" s="1747">
        <v>50061.856379999997</v>
      </c>
      <c r="M122" s="1728">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7">
        <v>463750.65015</v>
      </c>
      <c r="G123" s="1737">
        <v>20117.853179999998</v>
      </c>
      <c r="H123" s="1755">
        <v>91678.383020000008</v>
      </c>
      <c r="I123" s="1737">
        <v>407948.96961999999</v>
      </c>
      <c r="J123" s="1737">
        <v>181512.65121000001</v>
      </c>
      <c r="K123" s="1737">
        <v>512108.38313999999</v>
      </c>
      <c r="L123" s="1747">
        <v>40839.715889999992</v>
      </c>
      <c r="M123" s="1728">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7">
        <v>474568.68005000002</v>
      </c>
      <c r="G124" s="1737">
        <v>21025.910179999999</v>
      </c>
      <c r="H124" s="1755">
        <v>92335.550109999996</v>
      </c>
      <c r="I124" s="1737">
        <v>418612.02838999999</v>
      </c>
      <c r="J124" s="1737">
        <v>186238.83445000002</v>
      </c>
      <c r="K124" s="1737">
        <v>416928.87507999997</v>
      </c>
      <c r="L124" s="1747">
        <v>41201.590729999996</v>
      </c>
      <c r="M124" s="1728">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7">
        <v>460451.35158000002</v>
      </c>
      <c r="G125" s="1737">
        <v>22509.193179999998</v>
      </c>
      <c r="H125" s="1755">
        <v>105466.94398000001</v>
      </c>
      <c r="I125" s="1737">
        <v>411831.58727999998</v>
      </c>
      <c r="J125" s="1737">
        <v>176732.66442000002</v>
      </c>
      <c r="K125" s="1737">
        <v>440470.41926</v>
      </c>
      <c r="L125" s="1747">
        <v>41154.466009999996</v>
      </c>
      <c r="M125" s="1728">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7">
        <v>443604.09937000007</v>
      </c>
      <c r="G126" s="1737">
        <v>22711.873179999999</v>
      </c>
      <c r="H126" s="1755">
        <v>102014.98034000001</v>
      </c>
      <c r="I126" s="1737">
        <v>421227.97336</v>
      </c>
      <c r="J126" s="1737">
        <v>174144.20763000002</v>
      </c>
      <c r="K126" s="1737">
        <v>467804.49501000001</v>
      </c>
      <c r="L126" s="1747">
        <v>43051.036949999994</v>
      </c>
      <c r="M126" s="1728">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7">
        <v>466727.60313</v>
      </c>
      <c r="G127" s="1737">
        <v>21566.011180000001</v>
      </c>
      <c r="H127" s="1755">
        <v>104959.34356000001</v>
      </c>
      <c r="I127" s="1737">
        <v>447136.59071999998</v>
      </c>
      <c r="J127" s="1737">
        <v>141401.60445000001</v>
      </c>
      <c r="K127" s="1737">
        <v>484254.75345999998</v>
      </c>
      <c r="L127" s="1747">
        <v>40156.61666</v>
      </c>
      <c r="M127" s="1728">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7">
        <v>440864.16996849002</v>
      </c>
      <c r="G128" s="1737">
        <v>12868.914488701714</v>
      </c>
      <c r="H128" s="1755">
        <v>104288.08051410523</v>
      </c>
      <c r="I128" s="1737">
        <v>428393.14477142168</v>
      </c>
      <c r="J128" s="1737">
        <v>152136.92264850764</v>
      </c>
      <c r="K128" s="1737">
        <v>444207.75032272632</v>
      </c>
      <c r="L128" s="1747">
        <v>40760.518325870537</v>
      </c>
      <c r="M128" s="1728">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7">
        <v>366799.18023429799</v>
      </c>
      <c r="G129" s="1737">
        <v>13354.598293802201</v>
      </c>
      <c r="H129" s="1755">
        <v>87897.476006565397</v>
      </c>
      <c r="I129" s="1737">
        <v>450208.49412079901</v>
      </c>
      <c r="J129" s="1737">
        <v>163452.877181324</v>
      </c>
      <c r="K129" s="1737">
        <v>475424.45868318499</v>
      </c>
      <c r="L129" s="1747">
        <v>40154.294660748703</v>
      </c>
      <c r="M129" s="1728">
        <v>518998.25283694401</v>
      </c>
      <c r="N129" s="952">
        <v>527.49935249794498</v>
      </c>
      <c r="O129" s="867">
        <f t="shared" si="0"/>
        <v>2783093.0202669641</v>
      </c>
    </row>
    <row r="130" spans="2:17" ht="18" hidden="1" customHeight="1">
      <c r="B130" s="953"/>
      <c r="C130" s="952"/>
      <c r="D130" s="952"/>
      <c r="E130" s="952"/>
      <c r="F130" s="1717"/>
      <c r="G130" s="1737"/>
      <c r="H130" s="1755"/>
      <c r="I130" s="1737"/>
      <c r="J130" s="1737"/>
      <c r="K130" s="1737"/>
      <c r="L130" s="1747"/>
      <c r="M130" s="1728"/>
      <c r="N130" s="952"/>
      <c r="O130" s="952"/>
    </row>
    <row r="131" spans="2:17" ht="12.75" hidden="1" customHeight="1">
      <c r="B131" s="930">
        <v>2016</v>
      </c>
      <c r="C131" s="952"/>
      <c r="D131" s="952"/>
      <c r="E131" s="952"/>
      <c r="F131" s="1717"/>
      <c r="G131" s="1737"/>
      <c r="H131" s="1755"/>
      <c r="I131" s="1737"/>
      <c r="J131" s="1737"/>
      <c r="K131" s="1737"/>
      <c r="L131" s="1747"/>
      <c r="M131" s="1728"/>
      <c r="N131" s="952"/>
      <c r="O131" s="867"/>
    </row>
    <row r="132" spans="2:17" ht="13.5" hidden="1" customHeight="1">
      <c r="B132" s="1162" t="s">
        <v>345</v>
      </c>
      <c r="C132" s="1159">
        <v>577684.3761313248</v>
      </c>
      <c r="D132" s="1159">
        <v>35033.634409999999</v>
      </c>
      <c r="E132" s="1159">
        <v>35535.939891852751</v>
      </c>
      <c r="F132" s="1718">
        <v>379618.18375131028</v>
      </c>
      <c r="G132" s="1738">
        <v>13329.157005185734</v>
      </c>
      <c r="H132" s="1198">
        <v>68325.795789646087</v>
      </c>
      <c r="I132" s="1738">
        <v>476676.99916535011</v>
      </c>
      <c r="J132" s="1738">
        <v>158150.49367627787</v>
      </c>
      <c r="K132" s="1738">
        <v>410992.5953438303</v>
      </c>
      <c r="L132" s="1748">
        <v>40295.606872492506</v>
      </c>
      <c r="M132" s="1729">
        <v>535379.27163607953</v>
      </c>
      <c r="N132" s="1159">
        <v>380.17099999999999</v>
      </c>
      <c r="O132" s="1159">
        <f>+SUM(C132:N132)</f>
        <v>2731402.2246733499</v>
      </c>
    </row>
    <row r="133" spans="2:17" ht="13.5" hidden="1" customHeight="1">
      <c r="B133" s="1162" t="s">
        <v>334</v>
      </c>
      <c r="C133" s="1159">
        <v>539562.80512999999</v>
      </c>
      <c r="D133" s="1159">
        <v>35885.126779999991</v>
      </c>
      <c r="E133" s="1159">
        <v>37857.431400000009</v>
      </c>
      <c r="F133" s="1718">
        <v>374835.12011000002</v>
      </c>
      <c r="G133" s="1738">
        <v>13285.87118</v>
      </c>
      <c r="H133" s="1198">
        <v>63301.788690000001</v>
      </c>
      <c r="I133" s="1738">
        <v>473970.28807000001</v>
      </c>
      <c r="J133" s="1738">
        <v>155889.37384000001</v>
      </c>
      <c r="K133" s="1738">
        <v>415520.55783000001</v>
      </c>
      <c r="L133" s="1748">
        <v>40862.49555</v>
      </c>
      <c r="M133" s="1729">
        <v>531789.54531999992</v>
      </c>
      <c r="N133" s="1159">
        <v>365.30700000000002</v>
      </c>
      <c r="O133" s="1159">
        <v>2683125.7109000008</v>
      </c>
      <c r="Q133" s="916">
        <v>1000</v>
      </c>
    </row>
    <row r="134" spans="2:17" ht="13.5" hidden="1" customHeight="1">
      <c r="B134" s="1160" t="s">
        <v>335</v>
      </c>
      <c r="C134" s="1159">
        <v>586349.72360000003</v>
      </c>
      <c r="D134" s="1159">
        <v>39180.482629999999</v>
      </c>
      <c r="E134" s="1159">
        <v>41037.509870000002</v>
      </c>
      <c r="F134" s="1718">
        <v>371809.63652</v>
      </c>
      <c r="G134" s="1738">
        <v>13397.894179999999</v>
      </c>
      <c r="H134" s="1198">
        <v>63061.358209999999</v>
      </c>
      <c r="I134" s="1738">
        <v>444769.08032000007</v>
      </c>
      <c r="J134" s="1738">
        <v>156209.21027000001</v>
      </c>
      <c r="K134" s="1738">
        <v>402900.48317999998</v>
      </c>
      <c r="L134" s="1748">
        <v>44606.678</v>
      </c>
      <c r="M134" s="1729">
        <v>588882.68245999992</v>
      </c>
      <c r="N134" s="1159">
        <v>410.74</v>
      </c>
      <c r="O134" s="1159">
        <v>2752615.4792400007</v>
      </c>
      <c r="Q134" s="916"/>
    </row>
    <row r="135" spans="2:17" ht="13.5" hidden="1" customHeight="1">
      <c r="B135" s="1160" t="s">
        <v>336</v>
      </c>
      <c r="C135" s="1159">
        <v>527545.79981</v>
      </c>
      <c r="D135" s="1159">
        <v>46612.508249999999</v>
      </c>
      <c r="E135" s="1159">
        <v>40624.21970999999</v>
      </c>
      <c r="F135" s="1718">
        <v>379571.96559000004</v>
      </c>
      <c r="G135" s="1738">
        <v>13428.107050000001</v>
      </c>
      <c r="H135" s="1198">
        <v>69469.708639999997</v>
      </c>
      <c r="I135" s="1738">
        <v>437795.36063000007</v>
      </c>
      <c r="J135" s="1738">
        <v>142682.07503000001</v>
      </c>
      <c r="K135" s="1738">
        <v>421335.55911999999</v>
      </c>
      <c r="L135" s="1748">
        <v>43921.374609999992</v>
      </c>
      <c r="M135" s="1729">
        <v>645037.29125000001</v>
      </c>
      <c r="N135" s="1159">
        <v>9410.027</v>
      </c>
      <c r="O135" s="1159">
        <v>2777433.9966899995</v>
      </c>
      <c r="Q135" s="916">
        <v>1000</v>
      </c>
    </row>
    <row r="136" spans="2:17" ht="13.5" hidden="1" customHeight="1">
      <c r="B136" s="1160" t="s">
        <v>337</v>
      </c>
      <c r="C136" s="1159">
        <v>522239.83062999998</v>
      </c>
      <c r="D136" s="1159">
        <v>40194.356060000006</v>
      </c>
      <c r="E136" s="1159">
        <v>38496.83481</v>
      </c>
      <c r="F136" s="1718">
        <v>358042.51500999997</v>
      </c>
      <c r="G136" s="1738">
        <v>13280.842050000001</v>
      </c>
      <c r="H136" s="1198">
        <v>65381.238259999998</v>
      </c>
      <c r="I136" s="1738">
        <v>439295.47350000002</v>
      </c>
      <c r="J136" s="1738">
        <v>145180.00293000002</v>
      </c>
      <c r="K136" s="1738">
        <v>401304.06614000001</v>
      </c>
      <c r="L136" s="1748">
        <v>41908.492130000006</v>
      </c>
      <c r="M136" s="1729">
        <v>651719.28992000001</v>
      </c>
      <c r="N136" s="1159">
        <v>9578.9740000000002</v>
      </c>
      <c r="O136" s="1159">
        <v>2726621.9154400001</v>
      </c>
      <c r="Q136" s="916"/>
    </row>
    <row r="137" spans="2:17" ht="13.5" hidden="1" customHeight="1">
      <c r="B137" s="1160" t="s">
        <v>338</v>
      </c>
      <c r="C137" s="1159">
        <v>510016.82611000002</v>
      </c>
      <c r="D137" s="1159">
        <v>39316.944040000002</v>
      </c>
      <c r="E137" s="1159">
        <v>36866.13027999999</v>
      </c>
      <c r="F137" s="1718">
        <v>361138.11921000003</v>
      </c>
      <c r="G137" s="1738">
        <v>12764.477050000001</v>
      </c>
      <c r="H137" s="1198">
        <v>68850.32465000001</v>
      </c>
      <c r="I137" s="1738">
        <v>433145.27992999996</v>
      </c>
      <c r="J137" s="1738">
        <v>143595.57198000001</v>
      </c>
      <c r="K137" s="1738">
        <v>476484.52530999994</v>
      </c>
      <c r="L137" s="1748">
        <v>42179.59865</v>
      </c>
      <c r="M137" s="1729">
        <v>650071.35571999988</v>
      </c>
      <c r="N137" s="1159">
        <v>9739.1579999999994</v>
      </c>
      <c r="O137" s="1159">
        <v>2784168.3109300002</v>
      </c>
      <c r="Q137" s="916"/>
    </row>
    <row r="138" spans="2:17" ht="13.5" hidden="1" customHeight="1">
      <c r="B138" s="1160" t="s">
        <v>339</v>
      </c>
      <c r="C138" s="1159">
        <v>501744.55872999993</v>
      </c>
      <c r="D138" s="1159">
        <v>43266.633040000001</v>
      </c>
      <c r="E138" s="1159">
        <v>12746.621230000001</v>
      </c>
      <c r="F138" s="1718">
        <v>287960.53413000004</v>
      </c>
      <c r="G138" s="1738">
        <v>11403.028050000001</v>
      </c>
      <c r="H138" s="1198">
        <v>64344.74164</v>
      </c>
      <c r="I138" s="1738">
        <v>423354.38434000005</v>
      </c>
      <c r="J138" s="1738">
        <v>141639.58378000002</v>
      </c>
      <c r="K138" s="1738">
        <v>489050.58799000003</v>
      </c>
      <c r="L138" s="1748">
        <v>40059.881970000002</v>
      </c>
      <c r="M138" s="1729">
        <v>652366.76529000001</v>
      </c>
      <c r="N138" s="1159">
        <v>9804.5709999999999</v>
      </c>
      <c r="O138" s="1159">
        <v>2677741.8911900003</v>
      </c>
      <c r="Q138" s="916"/>
    </row>
    <row r="139" spans="2:17" ht="13.5" hidden="1" customHeight="1">
      <c r="B139" s="1160" t="s">
        <v>340</v>
      </c>
      <c r="C139" s="1159">
        <v>498489.63701000006</v>
      </c>
      <c r="D139" s="1159">
        <v>43265.509809999996</v>
      </c>
      <c r="E139" s="1159">
        <v>26005.351309999998</v>
      </c>
      <c r="F139" s="1718">
        <v>295107.96183000004</v>
      </c>
      <c r="G139" s="1738">
        <v>11957.40418</v>
      </c>
      <c r="H139" s="1198">
        <v>69959.847399999999</v>
      </c>
      <c r="I139" s="1738">
        <v>423824.70783999999</v>
      </c>
      <c r="J139" s="1738">
        <v>139556.66958000002</v>
      </c>
      <c r="K139" s="1738">
        <v>458763.31650000002</v>
      </c>
      <c r="L139" s="1748">
        <v>44237.337509999998</v>
      </c>
      <c r="M139" s="1729">
        <v>636726.75025000004</v>
      </c>
      <c r="N139" s="1159">
        <v>10497.050999999999</v>
      </c>
      <c r="O139" s="1159">
        <v>2658391.54422</v>
      </c>
      <c r="Q139" s="916"/>
    </row>
    <row r="140" spans="2:17" ht="13.5" hidden="1" customHeight="1">
      <c r="B140" s="1160" t="s">
        <v>341</v>
      </c>
      <c r="C140" s="1161">
        <v>487504.2</v>
      </c>
      <c r="D140" s="1159">
        <v>42900.696519999998</v>
      </c>
      <c r="E140" s="1161">
        <v>20644.2</v>
      </c>
      <c r="F140" s="1718">
        <v>338165.8</v>
      </c>
      <c r="G140" s="1738">
        <v>11960.4</v>
      </c>
      <c r="H140" s="1198">
        <v>154582.0232</v>
      </c>
      <c r="I140" s="1738">
        <v>409891.03</v>
      </c>
      <c r="J140" s="1738">
        <v>142259.6</v>
      </c>
      <c r="K140" s="1738">
        <v>400059.8</v>
      </c>
      <c r="L140" s="1748">
        <v>40609.699999999997</v>
      </c>
      <c r="M140" s="1729">
        <v>636000.75586000003</v>
      </c>
      <c r="N140" s="1161">
        <v>11273.255999999999</v>
      </c>
      <c r="O140" s="1161">
        <f>SUM(C140:N140)</f>
        <v>2695851.4615800004</v>
      </c>
      <c r="Q140" s="916"/>
    </row>
    <row r="141" spans="2:17" ht="13.5" hidden="1" customHeight="1">
      <c r="B141" s="1160" t="s">
        <v>342</v>
      </c>
      <c r="C141" s="1161">
        <v>513303.73326999997</v>
      </c>
      <c r="D141" s="1161">
        <v>44348.826719999997</v>
      </c>
      <c r="E141" s="1161">
        <v>23814.148100000002</v>
      </c>
      <c r="F141" s="1718">
        <v>333709.51535</v>
      </c>
      <c r="G141" s="1738">
        <v>11968.597179999999</v>
      </c>
      <c r="H141" s="1198">
        <v>70984.282059999998</v>
      </c>
      <c r="I141" s="1738">
        <v>418465.26685999997</v>
      </c>
      <c r="J141" s="1738">
        <v>152571.55562999999</v>
      </c>
      <c r="K141" s="1738">
        <v>456867.40477999998</v>
      </c>
      <c r="L141" s="1748">
        <v>45511.398910000004</v>
      </c>
      <c r="M141" s="1729">
        <v>637546.11503999995</v>
      </c>
      <c r="N141" s="1161">
        <v>11122.177</v>
      </c>
      <c r="O141" s="1161">
        <v>2720213.0208999994</v>
      </c>
      <c r="Q141" s="916"/>
    </row>
    <row r="142" spans="2:17" ht="13.5" hidden="1" customHeight="1">
      <c r="B142" s="1160" t="s">
        <v>343</v>
      </c>
      <c r="C142" s="1161">
        <v>526709.80000000005</v>
      </c>
      <c r="D142" s="1159">
        <v>42580.2</v>
      </c>
      <c r="E142" s="1159">
        <v>22481.4</v>
      </c>
      <c r="F142" s="1718">
        <v>338556.1</v>
      </c>
      <c r="G142" s="1738">
        <v>11358.7</v>
      </c>
      <c r="H142" s="1198">
        <v>72491.899999999994</v>
      </c>
      <c r="I142" s="1738">
        <v>413849.2</v>
      </c>
      <c r="J142" s="1738">
        <v>152092.29999999999</v>
      </c>
      <c r="K142" s="1738">
        <v>464279.4</v>
      </c>
      <c r="L142" s="1748">
        <v>42762.1</v>
      </c>
      <c r="M142" s="1729">
        <v>641080.5</v>
      </c>
      <c r="N142" s="1159">
        <v>10545.5</v>
      </c>
      <c r="O142" s="1159">
        <v>2738787</v>
      </c>
      <c r="Q142" s="916"/>
    </row>
    <row r="143" spans="2:17" ht="15.75" hidden="1" customHeight="1">
      <c r="B143" s="1158" t="s">
        <v>344</v>
      </c>
      <c r="C143" s="1159">
        <v>436452.3</v>
      </c>
      <c r="D143" s="1159">
        <v>41297.5</v>
      </c>
      <c r="E143" s="1159">
        <v>19541.400000000001</v>
      </c>
      <c r="F143" s="1718">
        <v>311503.09999999998</v>
      </c>
      <c r="G143" s="1738">
        <v>11668.9</v>
      </c>
      <c r="H143" s="1198">
        <v>327575.96676725923</v>
      </c>
      <c r="I143" s="1738">
        <v>377945.5</v>
      </c>
      <c r="J143" s="1738">
        <v>134516</v>
      </c>
      <c r="K143" s="1738">
        <v>415801.59999999998</v>
      </c>
      <c r="L143" s="1748">
        <v>36867.199999999997</v>
      </c>
      <c r="M143" s="1729">
        <v>613022.6</v>
      </c>
      <c r="N143" s="1159">
        <v>10287.700000000001</v>
      </c>
      <c r="O143" s="1159">
        <v>2736479.6</v>
      </c>
      <c r="Q143" s="916"/>
    </row>
    <row r="144" spans="2:17" ht="13.5" customHeight="1" thickTop="1">
      <c r="B144" s="1018"/>
      <c r="C144" s="952"/>
      <c r="D144" s="952"/>
      <c r="E144" s="952"/>
      <c r="F144" s="1717"/>
      <c r="G144" s="1737"/>
      <c r="H144" s="1755"/>
      <c r="I144" s="1737"/>
      <c r="J144" s="1737"/>
      <c r="K144" s="1737"/>
      <c r="L144" s="1747"/>
      <c r="M144" s="1728"/>
      <c r="N144" s="952"/>
      <c r="O144" s="952"/>
      <c r="Q144" s="916"/>
    </row>
    <row r="145" spans="2:18" ht="13.5" customHeight="1">
      <c r="B145" s="930">
        <v>2017</v>
      </c>
      <c r="C145" s="952"/>
      <c r="D145" s="952"/>
      <c r="E145" s="952"/>
      <c r="F145" s="1717"/>
      <c r="G145" s="1737"/>
      <c r="H145" s="1755"/>
      <c r="I145" s="1737"/>
      <c r="J145" s="1737"/>
      <c r="K145" s="1737"/>
      <c r="L145" s="1747"/>
      <c r="M145" s="1728"/>
      <c r="N145" s="952"/>
      <c r="O145" s="952"/>
      <c r="Q145" s="916"/>
      <c r="R145" s="530">
        <v>1000000</v>
      </c>
    </row>
    <row r="146" spans="2:18" ht="13.5" hidden="1" customHeight="1">
      <c r="B146" s="1158" t="s">
        <v>345</v>
      </c>
      <c r="C146" s="1159">
        <v>448344.69129898638</v>
      </c>
      <c r="D146" s="1159">
        <v>41732.817209746907</v>
      </c>
      <c r="E146" s="1159">
        <v>22069.342129563138</v>
      </c>
      <c r="F146" s="1718">
        <v>264734.22784650838</v>
      </c>
      <c r="G146" s="1738">
        <v>12019.334933587603</v>
      </c>
      <c r="H146" s="1198">
        <v>270117.20045183407</v>
      </c>
      <c r="I146" s="1738">
        <v>350757.13128586317</v>
      </c>
      <c r="J146" s="1738">
        <v>144447.32195607288</v>
      </c>
      <c r="K146" s="1738">
        <v>394945.00020818261</v>
      </c>
      <c r="L146" s="1748">
        <v>40974.963209417139</v>
      </c>
      <c r="M146" s="1729">
        <v>591245.72641620948</v>
      </c>
      <c r="N146" s="1159">
        <v>11489.307543607361</v>
      </c>
      <c r="O146" s="1159">
        <v>2592877.0644895793</v>
      </c>
      <c r="Q146" s="916"/>
    </row>
    <row r="147" spans="2:18" ht="13.5" hidden="1" customHeight="1">
      <c r="B147" s="1158" t="s">
        <v>334</v>
      </c>
      <c r="C147" s="1159">
        <v>436206.24388999998</v>
      </c>
      <c r="D147" s="1159">
        <v>40112.294190000001</v>
      </c>
      <c r="E147" s="1159">
        <v>24467.489409999998</v>
      </c>
      <c r="F147" s="1718">
        <v>269358.31718000001</v>
      </c>
      <c r="G147" s="1738">
        <v>12146.785180000001</v>
      </c>
      <c r="H147" s="1198">
        <v>272314.83276999998</v>
      </c>
      <c r="I147" s="1738">
        <v>361416.83984999999</v>
      </c>
      <c r="J147" s="1738">
        <v>143990.36227000001</v>
      </c>
      <c r="K147" s="1738">
        <v>373445.05574999994</v>
      </c>
      <c r="L147" s="1748">
        <v>40250.681809999995</v>
      </c>
      <c r="M147" s="1729">
        <v>568686.27506999997</v>
      </c>
      <c r="N147" s="1159">
        <v>11227.869000000001</v>
      </c>
      <c r="O147" s="1159">
        <v>2553623.0463700001</v>
      </c>
      <c r="Q147" s="916"/>
    </row>
    <row r="148" spans="2:18" ht="13.5" hidden="1" customHeight="1">
      <c r="B148" s="1158" t="s">
        <v>335</v>
      </c>
      <c r="C148" s="1159">
        <v>425496.81008999998</v>
      </c>
      <c r="D148" s="1159">
        <v>54688.362419999998</v>
      </c>
      <c r="E148" s="1159">
        <v>25533.44051</v>
      </c>
      <c r="F148" s="1718">
        <v>275500.14506000001</v>
      </c>
      <c r="G148" s="1738">
        <v>12241.775180000001</v>
      </c>
      <c r="H148" s="1198">
        <v>290985.25154999993</v>
      </c>
      <c r="I148" s="1738">
        <v>349722.51429999998</v>
      </c>
      <c r="J148" s="1738">
        <v>159101.03737000001</v>
      </c>
      <c r="K148" s="1738">
        <v>359672.51640999998</v>
      </c>
      <c r="L148" s="1748">
        <v>37864.054630000006</v>
      </c>
      <c r="M148" s="1729">
        <v>572233.2647099999</v>
      </c>
      <c r="N148" s="1159">
        <v>13047.709000000001</v>
      </c>
      <c r="O148" s="1159">
        <f t="shared" ref="O148:O157" si="1">(SUM(C148:N148))</f>
        <v>2576086.8812299995</v>
      </c>
      <c r="Q148" s="916"/>
    </row>
    <row r="149" spans="2:18" ht="13.5" hidden="1" customHeight="1">
      <c r="B149" s="1158" t="s">
        <v>336</v>
      </c>
      <c r="C149" s="1159">
        <v>426696.6</v>
      </c>
      <c r="D149" s="1159">
        <v>43836.6</v>
      </c>
      <c r="E149" s="1159">
        <v>18145.2</v>
      </c>
      <c r="F149" s="1718">
        <v>340025.3</v>
      </c>
      <c r="G149" s="1738">
        <v>12219.1</v>
      </c>
      <c r="H149" s="1198">
        <v>271824</v>
      </c>
      <c r="I149" s="1738">
        <v>360945.8</v>
      </c>
      <c r="J149" s="1738">
        <v>134101</v>
      </c>
      <c r="K149" s="1738">
        <v>350475.1</v>
      </c>
      <c r="L149" s="1748">
        <v>42208.4</v>
      </c>
      <c r="M149" s="1729">
        <v>571000.5</v>
      </c>
      <c r="N149" s="1159">
        <v>12492.9</v>
      </c>
      <c r="O149" s="1159">
        <f t="shared" si="1"/>
        <v>2583970.4999999995</v>
      </c>
      <c r="Q149" s="916"/>
    </row>
    <row r="150" spans="2:18" ht="13.5" hidden="1" customHeight="1">
      <c r="B150" s="1158" t="s">
        <v>337</v>
      </c>
      <c r="C150" s="1159">
        <v>428873.96071999997</v>
      </c>
      <c r="D150" s="1159">
        <v>43426.976769999994</v>
      </c>
      <c r="E150" s="1159">
        <v>16689.044549999999</v>
      </c>
      <c r="F150" s="1718">
        <v>322695.44492000004</v>
      </c>
      <c r="G150" s="1738">
        <v>12252.609179999999</v>
      </c>
      <c r="H150" s="1198">
        <v>269976.33457000001</v>
      </c>
      <c r="I150" s="1738">
        <v>360929.89127999998</v>
      </c>
      <c r="J150" s="1738">
        <v>117479.92615000001</v>
      </c>
      <c r="K150" s="1738">
        <v>354102.72136000003</v>
      </c>
      <c r="L150" s="1748">
        <v>41337.505020000004</v>
      </c>
      <c r="M150" s="1729">
        <v>569798.85404999997</v>
      </c>
      <c r="N150" s="1159">
        <v>11923.703</v>
      </c>
      <c r="O150" s="1159">
        <f t="shared" si="1"/>
        <v>2549486.9715700005</v>
      </c>
      <c r="Q150" s="916"/>
    </row>
    <row r="151" spans="2:18" ht="13.5" customHeight="1">
      <c r="B151" s="1158" t="s">
        <v>338</v>
      </c>
      <c r="C151" s="1159">
        <v>431677.54699</v>
      </c>
      <c r="D151" s="1159">
        <v>45017.95362</v>
      </c>
      <c r="E151" s="1159">
        <v>16989.168490000004</v>
      </c>
      <c r="F151" s="1718">
        <v>311641.37383</v>
      </c>
      <c r="G151" s="1738">
        <v>14435.56018</v>
      </c>
      <c r="H151" s="1198">
        <v>266917.50887000002</v>
      </c>
      <c r="I151" s="1738">
        <v>343590.17304000002</v>
      </c>
      <c r="J151" s="1738">
        <v>126542.83456000002</v>
      </c>
      <c r="K151" s="1738">
        <v>417469.76240000001</v>
      </c>
      <c r="L151" s="1748">
        <v>37849.48401</v>
      </c>
      <c r="M151" s="1729">
        <v>595749.54584999988</v>
      </c>
      <c r="N151" s="1159">
        <v>12001.606</v>
      </c>
      <c r="O151" s="1159">
        <f t="shared" si="1"/>
        <v>2619882.5178400003</v>
      </c>
      <c r="Q151" s="916">
        <v>1000</v>
      </c>
    </row>
    <row r="152" spans="2:18" ht="13.5" customHeight="1">
      <c r="B152" s="1158" t="s">
        <v>339</v>
      </c>
      <c r="C152" s="1159">
        <v>459127.9734496781</v>
      </c>
      <c r="D152" s="1159">
        <v>52500.082293626874</v>
      </c>
      <c r="E152" s="1159">
        <v>11717.012812728704</v>
      </c>
      <c r="F152" s="1718">
        <v>255319.03706294263</v>
      </c>
      <c r="G152" s="1738">
        <v>14541.04051585981</v>
      </c>
      <c r="H152" s="1198">
        <v>255591.1537658149</v>
      </c>
      <c r="I152" s="1738">
        <v>311364.35411469842</v>
      </c>
      <c r="J152" s="1738">
        <v>131420.5025827128</v>
      </c>
      <c r="K152" s="1738">
        <v>422799.79531096894</v>
      </c>
      <c r="L152" s="1748">
        <v>39630.676448242302</v>
      </c>
      <c r="M152" s="1729">
        <v>609112.51201887568</v>
      </c>
      <c r="N152" s="1159">
        <v>14464.342581858118</v>
      </c>
      <c r="O152" s="1159">
        <f t="shared" si="1"/>
        <v>2577588.4829580071</v>
      </c>
      <c r="Q152" s="916"/>
      <c r="R152" s="959">
        <v>1000</v>
      </c>
    </row>
    <row r="153" spans="2:18" ht="13.5" customHeight="1">
      <c r="B153" s="1158" t="s">
        <v>340</v>
      </c>
      <c r="C153" s="1159">
        <v>457861.92856999999</v>
      </c>
      <c r="D153" s="1159">
        <v>52622.559820000002</v>
      </c>
      <c r="E153" s="1159">
        <v>11736.01714</v>
      </c>
      <c r="F153" s="1718">
        <v>262602.65463</v>
      </c>
      <c r="G153" s="1738">
        <v>17438.897089999999</v>
      </c>
      <c r="H153" s="1198">
        <v>256802.26422000001</v>
      </c>
      <c r="I153" s="1738">
        <v>313868.53775000002</v>
      </c>
      <c r="J153" s="1738">
        <v>138714.90734000001</v>
      </c>
      <c r="K153" s="1738">
        <v>420653.59417</v>
      </c>
      <c r="L153" s="1748">
        <v>41089.288860000001</v>
      </c>
      <c r="M153" s="1729">
        <v>617686.42952999996</v>
      </c>
      <c r="N153" s="1159">
        <v>15194.183999999999</v>
      </c>
      <c r="O153" s="1159">
        <f t="shared" si="1"/>
        <v>2606271.2631199998</v>
      </c>
      <c r="Q153" s="916">
        <v>1000000</v>
      </c>
    </row>
    <row r="154" spans="2:18" ht="13.5" customHeight="1">
      <c r="B154" s="1158" t="s">
        <v>341</v>
      </c>
      <c r="C154" s="1159">
        <v>457157.17464398593</v>
      </c>
      <c r="D154" s="1159">
        <v>48477.145406154974</v>
      </c>
      <c r="E154" s="1159">
        <v>12117.865641883207</v>
      </c>
      <c r="F154" s="1718">
        <v>340506.37120804441</v>
      </c>
      <c r="G154" s="1738">
        <v>21660.117839999999</v>
      </c>
      <c r="H154" s="1198">
        <v>265082.33934053994</v>
      </c>
      <c r="I154" s="1738">
        <v>331929.56044874655</v>
      </c>
      <c r="J154" s="1738">
        <v>124822.81084450224</v>
      </c>
      <c r="K154" s="1738">
        <v>393491.34103733988</v>
      </c>
      <c r="L154" s="1748">
        <v>41116.954274736338</v>
      </c>
      <c r="M154" s="1729">
        <v>619866.96501938126</v>
      </c>
      <c r="N154" s="1159">
        <v>16061.198</v>
      </c>
      <c r="O154" s="1159">
        <f t="shared" si="1"/>
        <v>2672289.8437053142</v>
      </c>
      <c r="Q154" s="916"/>
    </row>
    <row r="155" spans="2:18" ht="13.5" customHeight="1">
      <c r="B155" s="1158" t="s">
        <v>342</v>
      </c>
      <c r="C155" s="1159">
        <v>460475.05972905498</v>
      </c>
      <c r="D155" s="1159">
        <v>46588.024888095097</v>
      </c>
      <c r="E155" s="1159">
        <v>12273.5604823049</v>
      </c>
      <c r="F155" s="1718">
        <v>329020.80449819099</v>
      </c>
      <c r="G155" s="1738">
        <v>21810.625470160601</v>
      </c>
      <c r="H155" s="1198">
        <v>262118.23717054</v>
      </c>
      <c r="I155" s="1738">
        <v>317587.017546847</v>
      </c>
      <c r="J155" s="1738">
        <v>126041.558366058</v>
      </c>
      <c r="K155" s="1738">
        <v>383374.31535188202</v>
      </c>
      <c r="L155" s="1748">
        <v>41351.434681445302</v>
      </c>
      <c r="M155" s="1729">
        <v>634561.22937300103</v>
      </c>
      <c r="N155" s="1159">
        <v>16061.198</v>
      </c>
      <c r="O155" s="1159">
        <f t="shared" si="1"/>
        <v>2651263.0655575795</v>
      </c>
      <c r="Q155" s="916"/>
    </row>
    <row r="156" spans="2:18" ht="13.5" customHeight="1">
      <c r="B156" s="1158" t="s">
        <v>343</v>
      </c>
      <c r="C156" s="1159">
        <v>477486.139098374</v>
      </c>
      <c r="D156" s="1159">
        <v>46318.316296178702</v>
      </c>
      <c r="E156" s="1159">
        <v>12005.2406981645</v>
      </c>
      <c r="F156" s="1718">
        <v>323990.014348995</v>
      </c>
      <c r="G156" s="1738">
        <v>21811.003291485998</v>
      </c>
      <c r="H156" s="1198">
        <v>261421.05925054001</v>
      </c>
      <c r="I156" s="1738">
        <v>316225.50860697997</v>
      </c>
      <c r="J156" s="1738">
        <v>123307.23199390899</v>
      </c>
      <c r="K156" s="1738">
        <v>379542.70734984102</v>
      </c>
      <c r="L156" s="1748">
        <v>32215.253190544401</v>
      </c>
      <c r="M156" s="1729">
        <v>649034.32937159797</v>
      </c>
      <c r="N156" s="1159">
        <v>16061.198</v>
      </c>
      <c r="O156" s="1159">
        <f t="shared" si="1"/>
        <v>2659418.0014966102</v>
      </c>
      <c r="Q156" s="916"/>
    </row>
    <row r="157" spans="2:18" ht="13.5" customHeight="1">
      <c r="B157" s="1158" t="s">
        <v>344</v>
      </c>
      <c r="C157" s="1159">
        <v>489695.59354745218</v>
      </c>
      <c r="D157" s="1159">
        <v>54162.931060538322</v>
      </c>
      <c r="E157" s="1159">
        <v>10118.992550000001</v>
      </c>
      <c r="F157" s="1718">
        <v>334030.31992725091</v>
      </c>
      <c r="G157" s="1738">
        <v>21844.564739999998</v>
      </c>
      <c r="H157" s="1198">
        <v>269399.26811</v>
      </c>
      <c r="I157" s="1738">
        <v>307801.96198279236</v>
      </c>
      <c r="J157" s="1738">
        <v>126718.9919820948</v>
      </c>
      <c r="K157" s="1738">
        <v>375161.73033999995</v>
      </c>
      <c r="L157" s="1748">
        <v>31701.628600045075</v>
      </c>
      <c r="M157" s="1729">
        <v>621421.89894183911</v>
      </c>
      <c r="N157" s="1159">
        <v>13938.093510000001</v>
      </c>
      <c r="O157" s="1159">
        <f t="shared" si="1"/>
        <v>2655995.9752920126</v>
      </c>
      <c r="Q157" s="916"/>
    </row>
    <row r="158" spans="2:18" ht="13.5" customHeight="1">
      <c r="B158" s="1267"/>
      <c r="C158" s="1268"/>
      <c r="D158" s="1268"/>
      <c r="E158" s="1268"/>
      <c r="F158" s="1718"/>
      <c r="G158" s="1738"/>
      <c r="H158" s="1198"/>
      <c r="I158" s="1738"/>
      <c r="J158" s="1738"/>
      <c r="K158" s="1738"/>
      <c r="L158" s="1748"/>
      <c r="M158" s="1729"/>
      <c r="N158" s="1268"/>
      <c r="O158" s="1268"/>
      <c r="Q158" s="916"/>
    </row>
    <row r="159" spans="2:18" ht="13.5" customHeight="1">
      <c r="B159" s="930">
        <v>2018</v>
      </c>
      <c r="C159" s="1268"/>
      <c r="D159" s="1268"/>
      <c r="E159" s="1268"/>
      <c r="F159" s="1718"/>
      <c r="G159" s="1738"/>
      <c r="H159" s="1198"/>
      <c r="I159" s="1738"/>
      <c r="J159" s="1738"/>
      <c r="K159" s="1738"/>
      <c r="L159" s="1748"/>
      <c r="M159" s="1729"/>
      <c r="N159" s="1268"/>
      <c r="O159" s="1268"/>
      <c r="Q159" s="916"/>
    </row>
    <row r="160" spans="2:18" ht="13.5" customHeight="1">
      <c r="B160" s="930" t="s">
        <v>345</v>
      </c>
      <c r="C160" s="1268">
        <v>479109.64676880161</v>
      </c>
      <c r="D160" s="1268">
        <v>59336.798786619343</v>
      </c>
      <c r="E160" s="1268">
        <v>9442.4018342491108</v>
      </c>
      <c r="F160" s="1718">
        <v>289531.26020183339</v>
      </c>
      <c r="G160" s="1738">
        <v>20569.744815363094</v>
      </c>
      <c r="H160" s="1198">
        <v>258034.97019189221</v>
      </c>
      <c r="I160" s="1738">
        <v>271453.80955297028</v>
      </c>
      <c r="J160" s="1738">
        <v>106425.09261003375</v>
      </c>
      <c r="K160" s="1738">
        <v>390052.89160106052</v>
      </c>
      <c r="L160" s="1748">
        <v>32328.601481895585</v>
      </c>
      <c r="M160" s="1729">
        <v>617302.9504504432</v>
      </c>
      <c r="N160" s="1268">
        <v>14394.66285366872</v>
      </c>
      <c r="O160" s="1268">
        <f t="shared" ref="O160:O170" si="2">SUM(C160:N160)</f>
        <v>2547982.8311488312</v>
      </c>
      <c r="Q160" s="1320"/>
    </row>
    <row r="161" spans="2:17" ht="13.5" customHeight="1">
      <c r="B161" s="1267" t="s">
        <v>334</v>
      </c>
      <c r="C161" s="1268">
        <v>488203.1</v>
      </c>
      <c r="D161" s="1268" t="s">
        <v>1790</v>
      </c>
      <c r="E161" s="1159">
        <v>9271.6</v>
      </c>
      <c r="F161" s="1718">
        <v>315569.59999999998</v>
      </c>
      <c r="G161" s="1738">
        <v>20133.099999999999</v>
      </c>
      <c r="H161" s="1198">
        <v>258263.6</v>
      </c>
      <c r="I161" s="1738">
        <v>285045.09999999998</v>
      </c>
      <c r="J161" s="1738">
        <v>108649</v>
      </c>
      <c r="K161" s="1738">
        <v>393604.9</v>
      </c>
      <c r="L161" s="1748">
        <v>31636.6</v>
      </c>
      <c r="M161" s="1729">
        <v>618377.4</v>
      </c>
      <c r="N161" s="1159">
        <v>15010.6</v>
      </c>
      <c r="O161" s="1268">
        <f t="shared" si="2"/>
        <v>2543764.6</v>
      </c>
      <c r="Q161" s="1320"/>
    </row>
    <row r="162" spans="2:17" ht="13.5" customHeight="1">
      <c r="B162" s="930" t="s">
        <v>335</v>
      </c>
      <c r="C162" s="1159">
        <v>484764.71253505844</v>
      </c>
      <c r="D162" s="1159">
        <v>64826.467882718694</v>
      </c>
      <c r="E162" s="1159">
        <v>11050.472406936629</v>
      </c>
      <c r="F162" s="1718">
        <v>344731.33604487282</v>
      </c>
      <c r="G162" s="1738">
        <v>15203.348110000237</v>
      </c>
      <c r="H162" s="1198">
        <v>274150.2215842749</v>
      </c>
      <c r="I162" s="1738">
        <v>303649.15301741689</v>
      </c>
      <c r="J162" s="1738">
        <v>114431.85458860947</v>
      </c>
      <c r="K162" s="1738">
        <v>363449.4021463223</v>
      </c>
      <c r="L162" s="1748">
        <v>32793.419828233069</v>
      </c>
      <c r="M162" s="1729">
        <v>640496.88423895754</v>
      </c>
      <c r="N162" s="1159">
        <v>19893.137143178672</v>
      </c>
      <c r="O162" s="1268">
        <f t="shared" si="2"/>
        <v>2669440.4095265795</v>
      </c>
      <c r="Q162" s="1320"/>
    </row>
    <row r="163" spans="2:17" ht="13.5" customHeight="1">
      <c r="B163" s="930" t="s">
        <v>336</v>
      </c>
      <c r="C163" s="1268">
        <v>485789.99875141226</v>
      </c>
      <c r="D163" s="1268">
        <v>63948.199061319967</v>
      </c>
      <c r="E163" s="1268">
        <v>10904.160777513018</v>
      </c>
      <c r="F163" s="1718">
        <v>344532.06291769107</v>
      </c>
      <c r="G163" s="1738">
        <v>15015.245110000238</v>
      </c>
      <c r="H163" s="1198">
        <v>271071.76931933267</v>
      </c>
      <c r="I163" s="1738">
        <v>294270.79599970573</v>
      </c>
      <c r="J163" s="1738">
        <v>112692.09441666929</v>
      </c>
      <c r="K163" s="1738">
        <v>333633.77908316033</v>
      </c>
      <c r="L163" s="1748">
        <v>31103.4893977344</v>
      </c>
      <c r="M163" s="1729">
        <v>631920.517458588</v>
      </c>
      <c r="N163" s="1268">
        <v>22066.041463178673</v>
      </c>
      <c r="O163" s="1268">
        <f t="shared" si="2"/>
        <v>2616948.1537563056</v>
      </c>
      <c r="Q163" s="1320"/>
    </row>
    <row r="164" spans="2:17" ht="13.5" customHeight="1">
      <c r="B164" s="930" t="s">
        <v>337</v>
      </c>
      <c r="C164" s="1268">
        <v>501783.66887267801</v>
      </c>
      <c r="D164" s="1268">
        <v>63555.316259964398</v>
      </c>
      <c r="E164" s="1268">
        <v>10933.541650109</v>
      </c>
      <c r="F164" s="1718">
        <v>362939.62958876998</v>
      </c>
      <c r="G164" s="1738">
        <v>15079.816628902199</v>
      </c>
      <c r="H164" s="1198">
        <v>358553.35256793798</v>
      </c>
      <c r="I164" s="1738">
        <v>317666.654123377</v>
      </c>
      <c r="J164" s="1738">
        <v>117122.998341274</v>
      </c>
      <c r="K164" s="1738">
        <v>338846.29733466002</v>
      </c>
      <c r="L164" s="1748">
        <v>31523.133874202598</v>
      </c>
      <c r="M164" s="1729">
        <v>651443.97487169097</v>
      </c>
      <c r="N164" s="1268">
        <v>24226.372028179801</v>
      </c>
      <c r="O164" s="1268">
        <f t="shared" si="2"/>
        <v>2793674.756141746</v>
      </c>
      <c r="Q164" s="1320"/>
    </row>
    <row r="165" spans="2:17" ht="13.5" customHeight="1">
      <c r="B165" s="930" t="s">
        <v>338</v>
      </c>
      <c r="C165" s="1344">
        <v>475105.70905097795</v>
      </c>
      <c r="D165" s="1344">
        <v>66796.846335130831</v>
      </c>
      <c r="E165" s="1344">
        <v>13907.733845409542</v>
      </c>
      <c r="F165" s="1718">
        <v>385583.3162918294</v>
      </c>
      <c r="G165" s="1738">
        <v>15079.816628902205</v>
      </c>
      <c r="H165" s="1198">
        <v>344917.25486531912</v>
      </c>
      <c r="I165" s="1738">
        <v>323212.11723267147</v>
      </c>
      <c r="J165" s="1738">
        <v>117146.59263816239</v>
      </c>
      <c r="K165" s="1738">
        <v>335216.91463160404</v>
      </c>
      <c r="L165" s="1748">
        <v>34457.606847128489</v>
      </c>
      <c r="M165" s="1729">
        <v>655427.01858683303</v>
      </c>
      <c r="N165" s="1344">
        <v>34163.404307006778</v>
      </c>
      <c r="O165" s="1268">
        <f t="shared" si="2"/>
        <v>2801014.3312609755</v>
      </c>
      <c r="Q165" s="1320"/>
    </row>
    <row r="166" spans="2:17" ht="13.5" customHeight="1">
      <c r="B166" s="930" t="s">
        <v>339</v>
      </c>
      <c r="C166" s="1344">
        <v>463286.3032977996</v>
      </c>
      <c r="D166" s="1344">
        <v>70905.217858786622</v>
      </c>
      <c r="E166" s="1344">
        <v>18924.141567027684</v>
      </c>
      <c r="F166" s="1718">
        <v>383314.67687243415</v>
      </c>
      <c r="G166" s="1738">
        <v>14976.417390000239</v>
      </c>
      <c r="H166" s="1198">
        <v>140624.55281053996</v>
      </c>
      <c r="I166" s="1738">
        <v>274507.8216338327</v>
      </c>
      <c r="J166" s="1738">
        <v>113776.27249330125</v>
      </c>
      <c r="K166" s="1738">
        <v>309209.52342701465</v>
      </c>
      <c r="L166" s="1748">
        <v>37473.989126977765</v>
      </c>
      <c r="M166" s="1729">
        <v>652652.69392370398</v>
      </c>
      <c r="N166" s="1344">
        <v>34402.123689999986</v>
      </c>
      <c r="O166" s="1268">
        <f t="shared" si="2"/>
        <v>2514053.7340914183</v>
      </c>
      <c r="Q166" s="1320"/>
    </row>
    <row r="167" spans="2:17" ht="13.5" customHeight="1">
      <c r="B167" s="930" t="s">
        <v>340</v>
      </c>
      <c r="C167" s="1344">
        <v>470756.06071724871</v>
      </c>
      <c r="D167" s="1344">
        <v>79237.127206635269</v>
      </c>
      <c r="E167" s="1344">
        <v>15167.311020117761</v>
      </c>
      <c r="F167" s="1718">
        <v>331672.7640569841</v>
      </c>
      <c r="G167" s="1738">
        <v>15021.942535308222</v>
      </c>
      <c r="H167" s="1198">
        <v>144100.73248032579</v>
      </c>
      <c r="I167" s="1738">
        <v>271000.49914444797</v>
      </c>
      <c r="J167" s="1738">
        <v>111960.20527735031</v>
      </c>
      <c r="K167" s="1738">
        <v>306022.67570570385</v>
      </c>
      <c r="L167" s="1748">
        <v>37341.232589143881</v>
      </c>
      <c r="M167" s="1729">
        <v>666649.40481467464</v>
      </c>
      <c r="N167" s="1344">
        <v>34402.123689999986</v>
      </c>
      <c r="O167" s="1268">
        <f t="shared" si="2"/>
        <v>2483332.0792379403</v>
      </c>
      <c r="Q167" s="1320"/>
    </row>
    <row r="168" spans="2:17" ht="13.5" customHeight="1">
      <c r="B168" s="930" t="s">
        <v>341</v>
      </c>
      <c r="C168" s="1344">
        <v>451745.25729724864</v>
      </c>
      <c r="D168" s="1344">
        <v>79055.659176635265</v>
      </c>
      <c r="E168" s="1344">
        <v>15021.568370117759</v>
      </c>
      <c r="F168" s="1718">
        <v>341851.67671698408</v>
      </c>
      <c r="G168" s="1738">
        <v>15021.942535308222</v>
      </c>
      <c r="H168" s="1198">
        <v>144799.61155032582</v>
      </c>
      <c r="I168" s="1738">
        <v>263994.21947444795</v>
      </c>
      <c r="J168" s="1738">
        <v>112656.59854735032</v>
      </c>
      <c r="K168" s="1738">
        <v>320788.49925570388</v>
      </c>
      <c r="L168" s="1748">
        <v>36914.63614914388</v>
      </c>
      <c r="M168" s="1729">
        <v>666971.46365467471</v>
      </c>
      <c r="N168" s="1344">
        <v>64407.071799999983</v>
      </c>
      <c r="O168" s="1268">
        <f t="shared" si="2"/>
        <v>2513228.2045279401</v>
      </c>
      <c r="Q168" s="1320"/>
    </row>
    <row r="169" spans="2:17" ht="13.5" customHeight="1">
      <c r="B169" s="930" t="s">
        <v>342</v>
      </c>
      <c r="C169" s="1344">
        <v>453068.260908917</v>
      </c>
      <c r="D169" s="1344">
        <v>74931.801252911202</v>
      </c>
      <c r="E169" s="1344">
        <v>16036.472169627299</v>
      </c>
      <c r="F169" s="1718">
        <v>389851.74465833302</v>
      </c>
      <c r="G169" s="1738">
        <v>15156.782181292499</v>
      </c>
      <c r="H169" s="1198">
        <v>165252.708320326</v>
      </c>
      <c r="I169" s="1738">
        <v>268933.16287545697</v>
      </c>
      <c r="J169" s="1738">
        <v>111956.57010536399</v>
      </c>
      <c r="K169" s="1738">
        <v>313376.78744288499</v>
      </c>
      <c r="L169" s="1748">
        <v>36118.5543576829</v>
      </c>
      <c r="M169" s="1729">
        <v>680445.74049072596</v>
      </c>
      <c r="N169" s="1344">
        <v>12855.736699999999</v>
      </c>
      <c r="O169" s="1268">
        <f t="shared" si="2"/>
        <v>2537984.321463522</v>
      </c>
      <c r="P169" s="959">
        <f>1000</f>
        <v>1000</v>
      </c>
      <c r="Q169" s="1320"/>
    </row>
    <row r="170" spans="2:17" ht="13.5" customHeight="1">
      <c r="B170" s="930" t="s">
        <v>343</v>
      </c>
      <c r="C170" s="1344">
        <v>444130.81063999998</v>
      </c>
      <c r="D170" s="1344">
        <v>133137.60000000001</v>
      </c>
      <c r="E170" s="1344">
        <v>14884.07879</v>
      </c>
      <c r="F170" s="1718">
        <v>313732.95688999997</v>
      </c>
      <c r="G170" s="1738">
        <v>15156.792390000001</v>
      </c>
      <c r="H170" s="1198">
        <v>165419.77432</v>
      </c>
      <c r="I170" s="1738">
        <v>269459.87569999998</v>
      </c>
      <c r="J170" s="1738">
        <v>149908.14887</v>
      </c>
      <c r="K170" s="1738">
        <v>316738.77162999997</v>
      </c>
      <c r="L170" s="1748">
        <v>45693.189630000001</v>
      </c>
      <c r="M170" s="1729">
        <v>679403.71819000004</v>
      </c>
      <c r="N170" s="1344">
        <v>12265.357769999999</v>
      </c>
      <c r="O170" s="1268">
        <f t="shared" si="2"/>
        <v>2559931.0748199997</v>
      </c>
      <c r="P170" s="959"/>
      <c r="Q170" s="1320"/>
    </row>
    <row r="171" spans="2:17" ht="13.5" customHeight="1">
      <c r="B171" s="930" t="s">
        <v>344</v>
      </c>
      <c r="C171" s="1344">
        <f>492669934.53/(1000)</f>
        <v>492669.93452999997</v>
      </c>
      <c r="D171" s="1344">
        <f>78176715.47/(1000)</f>
        <v>78176.715469999996</v>
      </c>
      <c r="E171" s="1344">
        <f>15958031.07/(1000)</f>
        <v>15958.031070000001</v>
      </c>
      <c r="F171" s="1718">
        <f>340422708.02/(1000)</f>
        <v>340422.70801999996</v>
      </c>
      <c r="G171" s="1738">
        <f>14425483.9/(1000)</f>
        <v>14425.483900000001</v>
      </c>
      <c r="H171" s="1198">
        <f>165648713.07/(1000)</f>
        <v>165648.71307</v>
      </c>
      <c r="I171" s="1738">
        <f>253354254.28/(1000)</f>
        <v>253354.25427999999</v>
      </c>
      <c r="J171" s="1738">
        <f>113596476.88/(1000)</f>
        <v>113596.47688</v>
      </c>
      <c r="K171" s="1738">
        <f>347242192.33/(1000)</f>
        <v>347242.19232999999</v>
      </c>
      <c r="L171" s="1748">
        <f>40695419.54/(1000)</f>
        <v>40695.419540000003</v>
      </c>
      <c r="M171" s="1729">
        <f>669879644.9/(1000)</f>
        <v>669879.64489999996</v>
      </c>
      <c r="N171" s="1344">
        <f>12254300.01/(1000)</f>
        <v>12254.300009999999</v>
      </c>
      <c r="O171" s="1439">
        <f>SUM(C171:N171)</f>
        <v>2544323.8739999994</v>
      </c>
      <c r="P171" s="959"/>
      <c r="Q171" s="1320"/>
    </row>
    <row r="172" spans="2:17" ht="13.5" customHeight="1">
      <c r="B172" s="1439"/>
      <c r="C172" s="1439"/>
      <c r="D172" s="1439"/>
      <c r="E172" s="1439"/>
      <c r="F172" s="1718"/>
      <c r="G172" s="1738"/>
      <c r="H172" s="1198"/>
      <c r="I172" s="1738"/>
      <c r="J172" s="1738"/>
      <c r="K172" s="1738"/>
      <c r="L172" s="1748"/>
      <c r="M172" s="1729"/>
      <c r="N172" s="1439"/>
      <c r="O172" s="1439"/>
      <c r="P172" s="959"/>
      <c r="Q172" s="1320"/>
    </row>
    <row r="173" spans="2:17" ht="13.5" customHeight="1">
      <c r="B173" s="930">
        <v>2019</v>
      </c>
      <c r="C173" s="1439"/>
      <c r="D173" s="1439"/>
      <c r="E173" s="1439"/>
      <c r="F173" s="1718"/>
      <c r="G173" s="1738"/>
      <c r="H173" s="1198"/>
      <c r="I173" s="1738"/>
      <c r="J173" s="1738"/>
      <c r="K173" s="1738"/>
      <c r="L173" s="1748"/>
      <c r="M173" s="1729"/>
      <c r="N173" s="1439"/>
      <c r="O173" s="1439"/>
      <c r="P173" s="959"/>
      <c r="Q173" s="1320"/>
    </row>
    <row r="174" spans="2:17" ht="13.5" customHeight="1">
      <c r="B174" s="1456" t="s">
        <v>345</v>
      </c>
      <c r="C174" s="1439">
        <v>525176.7124081091</v>
      </c>
      <c r="D174" s="1439">
        <v>80480.870471342059</v>
      </c>
      <c r="E174" s="1439">
        <v>20199.440149799921</v>
      </c>
      <c r="F174" s="1718">
        <v>349755.6263539166</v>
      </c>
      <c r="G174" s="1738">
        <v>15294.017253663371</v>
      </c>
      <c r="H174" s="1198">
        <v>158458.8992519812</v>
      </c>
      <c r="I174" s="1738">
        <v>255380.41992296313</v>
      </c>
      <c r="J174" s="1738">
        <v>123772.79441970463</v>
      </c>
      <c r="K174" s="1738">
        <v>358554.22057407192</v>
      </c>
      <c r="L174" s="1748">
        <v>42355.535583844961</v>
      </c>
      <c r="M174" s="1729">
        <v>666797.1330943082</v>
      </c>
      <c r="N174" s="1439">
        <v>16335.66505000008</v>
      </c>
      <c r="O174" s="1439">
        <f>SUM(C174:N174)</f>
        <v>2612561.3345337054</v>
      </c>
      <c r="P174" s="959"/>
      <c r="Q174" s="1320"/>
    </row>
    <row r="175" spans="2:17" ht="13.5" customHeight="1">
      <c r="B175" s="1456" t="s">
        <v>334</v>
      </c>
      <c r="C175" s="1439">
        <v>521988.101099669</v>
      </c>
      <c r="D175" s="1439">
        <v>79066.701533384796</v>
      </c>
      <c r="E175" s="1439">
        <v>10931.071856848401</v>
      </c>
      <c r="F175" s="1718">
        <v>352797.80806410301</v>
      </c>
      <c r="G175" s="1738">
        <v>14699.0367120839</v>
      </c>
      <c r="H175" s="1198">
        <v>80894.666692306593</v>
      </c>
      <c r="I175" s="1738">
        <v>253027.004267157</v>
      </c>
      <c r="J175" s="1738">
        <v>124474.738439215</v>
      </c>
      <c r="K175" s="1738">
        <v>389522.95526964398</v>
      </c>
      <c r="L175" s="1748">
        <v>40923.516466143097</v>
      </c>
      <c r="M175" s="1729">
        <v>644320.93699149496</v>
      </c>
      <c r="N175" s="1439">
        <v>11446.6076763828</v>
      </c>
      <c r="O175" s="1439">
        <f t="shared" ref="O175:O180" si="3">SUM(C175:N175)</f>
        <v>2524093.1450684327</v>
      </c>
      <c r="P175" s="959"/>
      <c r="Q175" s="1320"/>
    </row>
    <row r="176" spans="2:17" ht="13.5" customHeight="1">
      <c r="B176" s="1456" t="s">
        <v>335</v>
      </c>
      <c r="C176" s="1439">
        <v>538072.73901180399</v>
      </c>
      <c r="D176" s="1439">
        <v>87791.293839827995</v>
      </c>
      <c r="E176" s="1439">
        <v>18211.4589300398</v>
      </c>
      <c r="F176" s="1718">
        <v>379233.05853159499</v>
      </c>
      <c r="G176" s="1738">
        <v>14556.671470000199</v>
      </c>
      <c r="H176" s="1198">
        <v>205466.513940946</v>
      </c>
      <c r="I176" s="1738">
        <v>270360.06715263898</v>
      </c>
      <c r="J176" s="1738">
        <v>133324.779364685</v>
      </c>
      <c r="K176" s="1738">
        <v>407637.99169013399</v>
      </c>
      <c r="L176" s="1748">
        <v>43541.363856435601</v>
      </c>
      <c r="M176" s="1729">
        <v>731600.28266062005</v>
      </c>
      <c r="N176" s="1439">
        <v>11476.6249513356</v>
      </c>
      <c r="O176" s="1439">
        <f t="shared" si="3"/>
        <v>2841272.8454000624</v>
      </c>
      <c r="P176" s="959"/>
      <c r="Q176" s="1320"/>
    </row>
    <row r="177" spans="2:20" ht="13.5" customHeight="1">
      <c r="B177" s="1456" t="s">
        <v>336</v>
      </c>
      <c r="C177" s="1439">
        <v>584205.28810736351</v>
      </c>
      <c r="D177" s="1439">
        <v>96516.85884999999</v>
      </c>
      <c r="E177" s="1439">
        <v>22430.890009999956</v>
      </c>
      <c r="F177" s="1718">
        <v>421676.7098670298</v>
      </c>
      <c r="G177" s="1738">
        <v>15967.998880000241</v>
      </c>
      <c r="H177" s="1198">
        <v>236000.25127337387</v>
      </c>
      <c r="I177" s="1738">
        <v>310449.68368631211</v>
      </c>
      <c r="J177" s="1738">
        <v>193315.77188699497</v>
      </c>
      <c r="K177" s="1738">
        <v>387730.2462039222</v>
      </c>
      <c r="L177" s="1748">
        <v>44465.66474</v>
      </c>
      <c r="M177" s="1729">
        <v>788749.64867229888</v>
      </c>
      <c r="N177" s="1439">
        <v>14486.648578754115</v>
      </c>
      <c r="O177" s="1439">
        <f t="shared" si="3"/>
        <v>3115995.6607560497</v>
      </c>
      <c r="P177" s="959"/>
      <c r="Q177" s="1320"/>
    </row>
    <row r="178" spans="2:20" ht="13.5" customHeight="1">
      <c r="B178" s="1456" t="s">
        <v>337</v>
      </c>
      <c r="C178" s="1439">
        <v>712661.52439905796</v>
      </c>
      <c r="D178" s="1439">
        <v>98826.583708158694</v>
      </c>
      <c r="E178" s="1439">
        <v>27802.408706007998</v>
      </c>
      <c r="F178" s="1718">
        <v>466619.96550472401</v>
      </c>
      <c r="G178" s="1738">
        <v>17425.9075132791</v>
      </c>
      <c r="H178" s="1198">
        <v>317055.79607740103</v>
      </c>
      <c r="I178" s="1738">
        <v>368550.62948159297</v>
      </c>
      <c r="J178" s="1738">
        <v>250912.54415740099</v>
      </c>
      <c r="K178" s="1738">
        <v>441731.010525722</v>
      </c>
      <c r="L178" s="1748">
        <v>43682.617184668299</v>
      </c>
      <c r="M178" s="1729">
        <v>901283.38280025404</v>
      </c>
      <c r="N178" s="1439">
        <v>14096.642382891199</v>
      </c>
      <c r="O178" s="1439">
        <f t="shared" si="3"/>
        <v>3660649.0124411583</v>
      </c>
      <c r="P178" s="959"/>
      <c r="Q178" s="1320"/>
    </row>
    <row r="179" spans="2:20" ht="13.5" customHeight="1">
      <c r="B179" s="1456" t="s">
        <v>338</v>
      </c>
      <c r="C179" s="1439">
        <v>940505.80835589301</v>
      </c>
      <c r="D179" s="1439">
        <v>82926.784080944402</v>
      </c>
      <c r="E179" s="1439">
        <v>30534.650259734801</v>
      </c>
      <c r="F179" s="1718">
        <v>566391.09917709895</v>
      </c>
      <c r="G179" s="1738">
        <v>169400.78895074801</v>
      </c>
      <c r="H179" s="1198">
        <v>876820.36072189605</v>
      </c>
      <c r="I179" s="1738">
        <v>354648.57594111102</v>
      </c>
      <c r="J179" s="1738">
        <v>331070.00877182302</v>
      </c>
      <c r="K179" s="1738">
        <v>404941.112092036</v>
      </c>
      <c r="L179" s="1748">
        <v>49207.294501571101</v>
      </c>
      <c r="M179" s="1729">
        <v>898523.52644302405</v>
      </c>
      <c r="N179" s="1439">
        <v>14258.873310286799</v>
      </c>
      <c r="O179" s="1439">
        <f t="shared" si="3"/>
        <v>4719228.8826061664</v>
      </c>
      <c r="P179" s="959"/>
      <c r="Q179" s="1320"/>
    </row>
    <row r="180" spans="2:20" ht="13.5" customHeight="1">
      <c r="B180" s="1456" t="s">
        <v>339</v>
      </c>
      <c r="C180" s="1439">
        <v>1060152.3761237168</v>
      </c>
      <c r="D180" s="1439">
        <v>108889.31752000001</v>
      </c>
      <c r="E180" s="1439">
        <v>38005.814980000003</v>
      </c>
      <c r="F180" s="1718">
        <v>685729.83674689685</v>
      </c>
      <c r="G180" s="1738">
        <v>22484.810819999999</v>
      </c>
      <c r="H180" s="1198">
        <v>470421.81822315668</v>
      </c>
      <c r="I180" s="1738">
        <v>497581.29847534664</v>
      </c>
      <c r="J180" s="1738">
        <v>333137.40306596359</v>
      </c>
      <c r="K180" s="1738">
        <v>643721.98347870004</v>
      </c>
      <c r="L180" s="1748">
        <v>51560.669479999997</v>
      </c>
      <c r="M180" s="1729">
        <v>1111697.9958348952</v>
      </c>
      <c r="N180" s="1439">
        <v>7683.1802202867284</v>
      </c>
      <c r="O180" s="1439">
        <f t="shared" si="3"/>
        <v>5031066.5049689617</v>
      </c>
      <c r="P180" s="959"/>
      <c r="Q180" s="1320"/>
    </row>
    <row r="181" spans="2:20" ht="15.75" customHeight="1">
      <c r="B181" s="1456" t="s">
        <v>340</v>
      </c>
      <c r="C181" s="1439">
        <v>1163054.3278900001</v>
      </c>
      <c r="D181" s="1439">
        <v>117882.86313</v>
      </c>
      <c r="E181" s="1439">
        <v>40904.565790000001</v>
      </c>
      <c r="F181" s="1718">
        <v>720937.57499000011</v>
      </c>
      <c r="G181" s="1738">
        <v>15289.59633</v>
      </c>
      <c r="H181" s="1198">
        <v>524650.13558</v>
      </c>
      <c r="I181" s="1738">
        <v>575937.11866000004</v>
      </c>
      <c r="J181" s="1738">
        <v>378008.66503999993</v>
      </c>
      <c r="K181" s="1738">
        <v>742674.56477000006</v>
      </c>
      <c r="L181" s="1748">
        <v>51710.400540000002</v>
      </c>
      <c r="M181" s="1729">
        <v>1202415.0603047211</v>
      </c>
      <c r="N181" s="1439">
        <v>5830.8383200000007</v>
      </c>
      <c r="O181" s="1439">
        <f>SUM(C181:N181)</f>
        <v>5539295.7113447217</v>
      </c>
    </row>
    <row r="182" spans="2:20" ht="15.75" customHeight="1" thickBot="1">
      <c r="B182" s="1456" t="s">
        <v>341</v>
      </c>
      <c r="C182" s="1198"/>
      <c r="D182" s="1198"/>
      <c r="E182" s="1198"/>
      <c r="F182" s="1198">
        <v>755828.87821999996</v>
      </c>
      <c r="G182" s="1739">
        <v>15563.747649999999</v>
      </c>
      <c r="H182" s="1198">
        <v>143032.228065</v>
      </c>
      <c r="I182" s="1739">
        <v>520659.80680999998</v>
      </c>
      <c r="J182" s="1739">
        <v>487089.86255999998</v>
      </c>
      <c r="K182" s="1739">
        <v>594143.27041</v>
      </c>
      <c r="L182" s="1749">
        <v>59974.6368</v>
      </c>
      <c r="M182" s="1729">
        <v>1004073.31907</v>
      </c>
      <c r="N182" s="1198">
        <v>6055.4035899999999</v>
      </c>
      <c r="O182" s="1439">
        <f>SUM(C182:N182)</f>
        <v>3586421.1531749996</v>
      </c>
    </row>
    <row r="183" spans="2:20" ht="15" customHeight="1" thickTop="1">
      <c r="B183" s="1081"/>
      <c r="C183" s="1081"/>
      <c r="D183" s="1081"/>
      <c r="E183" s="1081"/>
      <c r="F183" s="1081"/>
      <c r="G183" s="1479"/>
      <c r="H183" s="1081"/>
      <c r="I183" s="1479"/>
      <c r="J183" s="1479"/>
      <c r="K183" s="1479"/>
      <c r="L183" s="1479"/>
      <c r="M183" s="1081"/>
      <c r="N183" s="1081"/>
      <c r="O183" s="1081"/>
    </row>
    <row r="184" spans="2:20" ht="18" customHeight="1">
      <c r="B184" s="1411" t="s">
        <v>1803</v>
      </c>
      <c r="C184" s="926"/>
      <c r="D184" s="926"/>
      <c r="E184" s="924"/>
      <c r="F184" s="924"/>
      <c r="G184" s="924"/>
      <c r="H184" s="924"/>
      <c r="I184" s="924"/>
      <c r="J184" s="924"/>
      <c r="K184" s="924"/>
      <c r="L184" s="924"/>
      <c r="M184" s="924"/>
      <c r="N184" s="924"/>
      <c r="O184" s="924"/>
    </row>
    <row r="185" spans="2:20" ht="15.6">
      <c r="B185" s="270" t="s">
        <v>1315</v>
      </c>
      <c r="C185" s="925"/>
      <c r="D185" s="925"/>
      <c r="H185" s="1198"/>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917" t="s">
        <v>1760</v>
      </c>
      <c r="C2" s="1917"/>
      <c r="D2" s="1917"/>
      <c r="E2" s="1917"/>
      <c r="F2" s="1917"/>
      <c r="G2" s="1917"/>
      <c r="H2" s="1917"/>
      <c r="I2" s="1917"/>
      <c r="J2" s="1917"/>
      <c r="K2" s="1917"/>
      <c r="L2" s="1917"/>
      <c r="M2" s="1917"/>
      <c r="N2" s="1917"/>
      <c r="O2" s="1917"/>
    </row>
    <row r="3" spans="2:18">
      <c r="B3" s="870"/>
      <c r="C3" s="870"/>
      <c r="D3" s="870"/>
      <c r="E3" s="870"/>
      <c r="F3" s="870"/>
      <c r="G3" s="870"/>
      <c r="H3" s="870"/>
      <c r="I3" s="870"/>
      <c r="J3" s="870"/>
      <c r="K3" s="870"/>
      <c r="L3" s="870"/>
      <c r="M3" s="870"/>
      <c r="N3" s="870"/>
      <c r="O3" s="870"/>
    </row>
    <row r="4" spans="2:18" ht="15" customHeight="1">
      <c r="B4" s="1916" t="s">
        <v>1810</v>
      </c>
      <c r="C4" s="1916"/>
      <c r="D4" s="1916"/>
      <c r="E4" s="1916"/>
      <c r="F4" s="1916"/>
      <c r="G4" s="1916"/>
      <c r="H4" s="1916"/>
      <c r="I4" s="1916"/>
      <c r="J4" s="1916"/>
      <c r="K4" s="1916"/>
      <c r="L4" s="1916"/>
      <c r="M4" s="1916"/>
      <c r="N4" s="1916"/>
      <c r="O4" s="191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7">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74"/>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11" t="s">
        <v>1804</v>
      </c>
      <c r="C162" s="926"/>
      <c r="D162" s="926"/>
      <c r="E162" s="924"/>
      <c r="F162" s="924"/>
      <c r="L162" s="592">
        <v>1000</v>
      </c>
      <c r="N162" s="1440"/>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918" t="s">
        <v>771</v>
      </c>
      <c r="D4" s="1918"/>
      <c r="E4" s="1918"/>
      <c r="F4" s="1918"/>
      <c r="G4" s="1918"/>
      <c r="H4" s="1918"/>
      <c r="I4" s="1918"/>
      <c r="J4" s="1918"/>
      <c r="K4" s="1918"/>
      <c r="L4" s="1918"/>
      <c r="M4" s="1918"/>
      <c r="N4" s="1918"/>
      <c r="O4" s="760"/>
    </row>
    <row r="5" spans="3:15" ht="15.6" hidden="1">
      <c r="C5" s="762"/>
      <c r="D5" s="762"/>
      <c r="E5" s="762"/>
      <c r="F5" s="762"/>
      <c r="G5" s="762"/>
      <c r="H5" s="762"/>
      <c r="I5" s="762"/>
      <c r="J5" s="762"/>
      <c r="K5" s="762"/>
      <c r="L5" s="763"/>
      <c r="M5" s="763"/>
      <c r="N5" s="763"/>
      <c r="O5" s="760"/>
    </row>
    <row r="6" spans="3:15" hidden="1">
      <c r="C6" s="1918" t="s">
        <v>1312</v>
      </c>
      <c r="D6" s="1918"/>
      <c r="E6" s="1918"/>
      <c r="F6" s="1918"/>
      <c r="G6" s="1918"/>
      <c r="H6" s="1918"/>
      <c r="I6" s="1918"/>
      <c r="J6" s="1918"/>
      <c r="K6" s="1918"/>
      <c r="L6" s="1918"/>
      <c r="M6" s="1918"/>
      <c r="N6" s="191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918" t="s">
        <v>1314</v>
      </c>
      <c r="D108" s="1918"/>
      <c r="E108" s="1918"/>
      <c r="F108" s="1918"/>
      <c r="G108" s="1918"/>
      <c r="H108" s="1918"/>
      <c r="I108" s="1918"/>
      <c r="J108" s="1918"/>
      <c r="K108" s="1918"/>
      <c r="L108" s="1918"/>
      <c r="M108" s="1918"/>
      <c r="N108" s="1918"/>
      <c r="O108" s="1918"/>
      <c r="P108" s="1918"/>
    </row>
    <row r="109" spans="1:16">
      <c r="C109" s="798"/>
      <c r="D109" s="798"/>
      <c r="E109" s="798"/>
      <c r="F109" s="798"/>
      <c r="G109" s="798"/>
      <c r="H109" s="798"/>
      <c r="I109" s="798"/>
      <c r="J109" s="798"/>
      <c r="K109" s="798"/>
      <c r="L109" s="798"/>
      <c r="M109" s="798"/>
      <c r="N109" s="798"/>
      <c r="O109" s="798"/>
      <c r="P109" s="798"/>
    </row>
    <row r="110" spans="1:16">
      <c r="C110" s="1918" t="s">
        <v>1312</v>
      </c>
      <c r="D110" s="1918"/>
      <c r="E110" s="1918"/>
      <c r="F110" s="1918"/>
      <c r="G110" s="1918"/>
      <c r="H110" s="1918"/>
      <c r="I110" s="1918"/>
      <c r="J110" s="1918"/>
      <c r="K110" s="1918"/>
      <c r="L110" s="1918"/>
      <c r="M110" s="1918"/>
      <c r="N110" s="191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919" t="s">
        <v>1105</v>
      </c>
      <c r="C3" s="1919"/>
      <c r="D3" s="1919"/>
      <c r="E3" s="1919"/>
      <c r="F3" s="1919"/>
      <c r="G3" s="1919"/>
      <c r="H3" s="1919"/>
      <c r="I3" s="1919"/>
      <c r="J3" s="1919"/>
      <c r="K3" s="1919"/>
      <c r="L3" s="1919"/>
      <c r="M3" s="1919"/>
      <c r="N3" s="1919"/>
      <c r="O3" s="1919"/>
    </row>
    <row r="4" spans="2:15">
      <c r="B4" s="814"/>
      <c r="C4" s="815"/>
      <c r="D4" s="815"/>
      <c r="E4" s="815"/>
      <c r="F4" s="816"/>
      <c r="G4" s="816"/>
      <c r="H4" s="816"/>
      <c r="I4" s="816"/>
      <c r="J4" s="816"/>
      <c r="K4" s="816"/>
      <c r="L4" s="816"/>
      <c r="M4" s="816"/>
      <c r="N4" s="815"/>
      <c r="O4" s="815"/>
    </row>
    <row r="5" spans="2:15">
      <c r="B5" s="1920" t="s">
        <v>2</v>
      </c>
      <c r="C5" s="1920"/>
      <c r="D5" s="1920"/>
      <c r="E5" s="1920"/>
      <c r="F5" s="1920"/>
      <c r="G5" s="1920"/>
      <c r="H5" s="1920"/>
      <c r="I5" s="1920"/>
      <c r="J5" s="1920"/>
      <c r="K5" s="1920"/>
      <c r="L5" s="1920"/>
      <c r="M5" s="192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921" t="s">
        <v>1123</v>
      </c>
      <c r="D4" s="1921"/>
      <c r="E4" s="1921"/>
      <c r="F4" s="1921"/>
      <c r="G4" s="1921"/>
      <c r="H4" s="1921"/>
      <c r="I4" s="1921"/>
      <c r="J4" s="1921"/>
      <c r="K4" s="1921"/>
      <c r="L4" s="1921"/>
      <c r="M4" s="1921"/>
      <c r="N4" s="1921"/>
      <c r="O4" s="1921"/>
      <c r="P4" s="1921"/>
      <c r="Q4" s="871"/>
    </row>
    <row r="5" spans="3:17" ht="15.6">
      <c r="C5" s="763"/>
      <c r="D5" s="873"/>
      <c r="E5" s="873"/>
      <c r="F5" s="873"/>
      <c r="G5" s="874"/>
      <c r="H5" s="874"/>
      <c r="I5" s="874"/>
      <c r="J5" s="874"/>
      <c r="K5" s="874"/>
      <c r="L5" s="873"/>
      <c r="M5" s="873"/>
      <c r="N5" s="875"/>
      <c r="O5" s="875"/>
      <c r="P5" s="875"/>
      <c r="Q5" s="871"/>
    </row>
    <row r="6" spans="3:17" ht="23.25" customHeight="1">
      <c r="C6" s="1922" t="s">
        <v>2</v>
      </c>
      <c r="D6" s="1922"/>
      <c r="E6" s="1922"/>
      <c r="F6" s="1922"/>
      <c r="G6" s="1922"/>
      <c r="H6" s="1922"/>
      <c r="I6" s="1922"/>
      <c r="J6" s="1922"/>
      <c r="K6" s="1922"/>
      <c r="L6" s="1922"/>
      <c r="M6" s="1922"/>
      <c r="N6" s="1922"/>
      <c r="O6" s="1922"/>
      <c r="P6" s="192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23" t="s">
        <v>1761</v>
      </c>
      <c r="D6" s="1923"/>
      <c r="E6" s="1923"/>
      <c r="F6" s="1923"/>
      <c r="G6" s="1438"/>
      <c r="H6" s="1438"/>
      <c r="I6" s="1438"/>
    </row>
    <row r="7" spans="3:12" ht="17.399999999999999" thickBot="1">
      <c r="C7" s="1206"/>
      <c r="D7" s="1204"/>
      <c r="E7" s="1204"/>
      <c r="F7" s="1204"/>
      <c r="G7" s="1204"/>
      <c r="H7" s="1204"/>
      <c r="I7" s="1204"/>
    </row>
    <row r="8" spans="3:12" ht="16.8" hidden="1">
      <c r="C8" s="1930" t="s">
        <v>1155</v>
      </c>
      <c r="D8" s="1930"/>
      <c r="E8" s="1930"/>
      <c r="F8" s="1207"/>
      <c r="G8" s="1207"/>
      <c r="H8" s="1207"/>
      <c r="I8" s="1207"/>
      <c r="J8" s="39"/>
      <c r="K8" s="18"/>
      <c r="L8" s="18"/>
    </row>
    <row r="9" spans="3:12" ht="16.8" hidden="1">
      <c r="C9" s="1208"/>
      <c r="D9" s="1209"/>
      <c r="E9" s="1209"/>
      <c r="F9" s="1209"/>
      <c r="G9" s="1209"/>
      <c r="H9" s="1210"/>
      <c r="I9" s="1210"/>
      <c r="J9" s="18"/>
      <c r="K9" s="18"/>
      <c r="L9" s="18"/>
    </row>
    <row r="10" spans="3:12" ht="17.399999999999999" hidden="1" thickBot="1">
      <c r="C10" s="1211"/>
      <c r="D10" s="1212"/>
      <c r="E10" s="1212"/>
      <c r="F10" s="1212"/>
      <c r="G10" s="1213"/>
      <c r="H10" s="1214"/>
      <c r="I10" s="1212"/>
      <c r="J10" s="46"/>
      <c r="K10" s="18"/>
      <c r="L10" s="18"/>
    </row>
    <row r="11" spans="3:12" ht="17.399999999999999" hidden="1" thickTop="1">
      <c r="C11" s="1215"/>
      <c r="D11" s="1216"/>
      <c r="E11" s="1216"/>
      <c r="F11" s="1217"/>
      <c r="G11" s="1218"/>
      <c r="H11" s="1217"/>
      <c r="I11" s="1217"/>
      <c r="J11" s="42"/>
      <c r="K11" s="18"/>
      <c r="L11" s="18"/>
    </row>
    <row r="12" spans="3:12" ht="16.8" hidden="1">
      <c r="C12" s="1219"/>
      <c r="D12" s="1220" t="s">
        <v>695</v>
      </c>
      <c r="E12" s="1220" t="s">
        <v>696</v>
      </c>
      <c r="F12" s="1221" t="s">
        <v>275</v>
      </c>
      <c r="G12" s="1222"/>
      <c r="H12" s="1207" t="s">
        <v>697</v>
      </c>
      <c r="I12" s="1212"/>
      <c r="J12" s="41"/>
      <c r="K12" s="18"/>
      <c r="L12" s="18"/>
    </row>
    <row r="13" spans="3:12" ht="17.399999999999999" hidden="1" thickBot="1">
      <c r="C13" s="1219"/>
      <c r="D13" s="1220" t="s">
        <v>698</v>
      </c>
      <c r="E13" s="1220" t="s">
        <v>282</v>
      </c>
      <c r="F13" s="1221" t="s">
        <v>282</v>
      </c>
      <c r="G13" s="1222"/>
      <c r="H13" s="1212"/>
      <c r="I13" s="1212"/>
      <c r="J13" s="41"/>
      <c r="K13" s="18"/>
      <c r="L13" s="18"/>
    </row>
    <row r="14" spans="3:12" ht="17.399999999999999" hidden="1" thickTop="1">
      <c r="C14" s="1219"/>
      <c r="D14" s="1216"/>
      <c r="E14" s="1216"/>
      <c r="F14" s="1223"/>
      <c r="G14" s="1218"/>
      <c r="H14" s="1217"/>
      <c r="I14" s="1218"/>
      <c r="J14" s="43"/>
      <c r="K14" s="18"/>
      <c r="L14" s="18"/>
    </row>
    <row r="15" spans="3:12" ht="16.8" hidden="1">
      <c r="C15" s="1219"/>
      <c r="D15" s="1224"/>
      <c r="E15" s="1224"/>
      <c r="F15" s="1225"/>
      <c r="G15" s="1925" t="s">
        <v>699</v>
      </c>
      <c r="H15" s="1926"/>
      <c r="I15" s="1226" t="s">
        <v>695</v>
      </c>
      <c r="J15" s="44" t="s">
        <v>700</v>
      </c>
      <c r="K15" s="18"/>
      <c r="L15" s="18"/>
    </row>
    <row r="16" spans="3:12" ht="16.8" hidden="1">
      <c r="C16" s="1219"/>
      <c r="D16" s="1224"/>
      <c r="E16" s="1224"/>
      <c r="F16" s="1227" t="s">
        <v>701</v>
      </c>
      <c r="G16" s="1927" t="s">
        <v>702</v>
      </c>
      <c r="H16" s="1928"/>
      <c r="I16" s="1226" t="s">
        <v>703</v>
      </c>
      <c r="J16" s="44" t="s">
        <v>703</v>
      </c>
      <c r="K16" s="18"/>
      <c r="L16" s="18"/>
    </row>
    <row r="17" spans="3:12" ht="17.399999999999999" hidden="1" thickBot="1">
      <c r="C17" s="1228" t="s">
        <v>263</v>
      </c>
      <c r="D17" s="1220" t="s">
        <v>704</v>
      </c>
      <c r="E17" s="1220" t="s">
        <v>704</v>
      </c>
      <c r="F17" s="1227" t="s">
        <v>705</v>
      </c>
      <c r="G17" s="1222"/>
      <c r="H17" s="1212"/>
      <c r="I17" s="1226" t="s">
        <v>706</v>
      </c>
      <c r="J17" s="44" t="s">
        <v>706</v>
      </c>
      <c r="K17" s="18"/>
      <c r="L17" s="18"/>
    </row>
    <row r="18" spans="3:12" ht="17.399999999999999" hidden="1" thickTop="1">
      <c r="C18" s="1219"/>
      <c r="D18" s="1220" t="s">
        <v>749</v>
      </c>
      <c r="E18" s="1220" t="s">
        <v>749</v>
      </c>
      <c r="F18" s="1227" t="s">
        <v>707</v>
      </c>
      <c r="G18" s="1218"/>
      <c r="H18" s="1218"/>
      <c r="I18" s="1226" t="s">
        <v>708</v>
      </c>
      <c r="J18" s="44" t="s">
        <v>708</v>
      </c>
      <c r="K18" s="18"/>
      <c r="L18" s="18"/>
    </row>
    <row r="19" spans="3:12" ht="16.8" hidden="1">
      <c r="C19" s="1228"/>
      <c r="D19" s="1229"/>
      <c r="E19" s="1229"/>
      <c r="F19" s="1230"/>
      <c r="G19" s="1226" t="s">
        <v>709</v>
      </c>
      <c r="H19" s="1226" t="s">
        <v>390</v>
      </c>
      <c r="I19" s="1231"/>
      <c r="J19" s="45"/>
      <c r="K19" s="18"/>
      <c r="L19" s="18"/>
    </row>
    <row r="20" spans="3:12" ht="17.399999999999999" hidden="1" thickBot="1">
      <c r="C20" s="1232"/>
      <c r="D20" s="1233"/>
      <c r="E20" s="1233"/>
      <c r="F20" s="1234"/>
      <c r="G20" s="1235" t="s">
        <v>389</v>
      </c>
      <c r="H20" s="1236"/>
      <c r="I20" s="1236"/>
      <c r="J20" s="47"/>
      <c r="K20" s="18"/>
      <c r="L20" s="18"/>
    </row>
    <row r="21" spans="3:12" ht="17.399999999999999" hidden="1" thickTop="1">
      <c r="C21" s="1237"/>
      <c r="D21" s="1216"/>
      <c r="E21" s="1216"/>
      <c r="F21" s="1212"/>
      <c r="G21" s="1218"/>
      <c r="H21" s="1218"/>
      <c r="I21" s="1218"/>
      <c r="J21" s="43"/>
      <c r="K21" s="18"/>
      <c r="L21" s="18"/>
    </row>
    <row r="22" spans="3:12" ht="16.8" hidden="1">
      <c r="C22" s="1238"/>
      <c r="D22" s="1239"/>
      <c r="E22" s="1240"/>
      <c r="F22" s="1221"/>
      <c r="G22" s="1221"/>
      <c r="H22" s="1241"/>
      <c r="I22" s="1221"/>
      <c r="J22" s="40"/>
      <c r="K22" s="20"/>
      <c r="L22" s="18"/>
    </row>
    <row r="23" spans="3:12" ht="16.8" hidden="1">
      <c r="C23" s="1228">
        <v>2009</v>
      </c>
      <c r="D23" s="1239"/>
      <c r="E23" s="1240"/>
      <c r="F23" s="1221"/>
      <c r="G23" s="1221"/>
      <c r="H23" s="1241"/>
      <c r="I23" s="1221"/>
      <c r="J23" s="40"/>
      <c r="K23" s="20"/>
      <c r="L23" s="18"/>
    </row>
    <row r="24" spans="3:12" ht="16.8" hidden="1">
      <c r="C24" s="1238"/>
      <c r="D24" s="1239"/>
      <c r="E24" s="1240"/>
      <c r="F24" s="1221"/>
      <c r="G24" s="1221"/>
      <c r="H24" s="1241"/>
      <c r="I24" s="1221"/>
      <c r="J24" s="40"/>
      <c r="K24" s="20"/>
      <c r="L24" s="18"/>
    </row>
    <row r="25" spans="3:12" ht="16.8" hidden="1">
      <c r="C25" s="1238" t="s">
        <v>300</v>
      </c>
      <c r="D25" s="1239" t="s">
        <v>715</v>
      </c>
      <c r="E25" s="1240" t="s">
        <v>719</v>
      </c>
      <c r="F25" s="1221" t="s">
        <v>724</v>
      </c>
      <c r="G25" s="1221"/>
      <c r="H25" s="1241"/>
      <c r="I25" s="1221"/>
      <c r="J25" s="40"/>
      <c r="K25" s="20"/>
      <c r="L25" s="18"/>
    </row>
    <row r="26" spans="3:12" ht="16.8" hidden="1">
      <c r="C26" s="1238" t="s">
        <v>301</v>
      </c>
      <c r="D26" s="1239" t="s">
        <v>716</v>
      </c>
      <c r="E26" s="1240" t="s">
        <v>720</v>
      </c>
      <c r="F26" s="1221" t="s">
        <v>724</v>
      </c>
      <c r="G26" s="1221"/>
      <c r="H26" s="1241"/>
      <c r="I26" s="1221"/>
      <c r="J26" s="40"/>
      <c r="K26" s="20"/>
      <c r="L26" s="18"/>
    </row>
    <row r="27" spans="3:12" ht="16.8" hidden="1">
      <c r="C27" s="1238" t="s">
        <v>302</v>
      </c>
      <c r="D27" s="1239" t="s">
        <v>717</v>
      </c>
      <c r="E27" s="1240" t="s">
        <v>721</v>
      </c>
      <c r="F27" s="1221" t="s">
        <v>724</v>
      </c>
      <c r="G27" s="1221"/>
      <c r="H27" s="1241"/>
      <c r="I27" s="1221"/>
      <c r="J27" s="40"/>
      <c r="K27" s="20"/>
      <c r="L27" s="18"/>
    </row>
    <row r="28" spans="3:12" ht="16.8" hidden="1">
      <c r="C28" s="1238" t="s">
        <v>303</v>
      </c>
      <c r="D28" s="1239" t="s">
        <v>718</v>
      </c>
      <c r="E28" s="1240" t="s">
        <v>1070</v>
      </c>
      <c r="F28" s="1221" t="s">
        <v>724</v>
      </c>
      <c r="G28" s="1221"/>
      <c r="H28" s="1241"/>
      <c r="I28" s="1221"/>
      <c r="J28" s="40"/>
      <c r="K28" s="20"/>
      <c r="L28" s="18"/>
    </row>
    <row r="29" spans="3:12" ht="16.8" hidden="1">
      <c r="C29" s="1238" t="s">
        <v>304</v>
      </c>
      <c r="D29" s="1239" t="s">
        <v>675</v>
      </c>
      <c r="E29" s="1240" t="s">
        <v>1070</v>
      </c>
      <c r="F29" s="1221"/>
      <c r="G29" s="1221"/>
      <c r="H29" s="1241"/>
      <c r="I29" s="1221"/>
      <c r="J29" s="40"/>
      <c r="K29" s="20"/>
      <c r="L29" s="18"/>
    </row>
    <row r="30" spans="3:12" ht="16.8" hidden="1">
      <c r="C30" s="1238" t="s">
        <v>305</v>
      </c>
      <c r="D30" s="1239" t="s">
        <v>676</v>
      </c>
      <c r="E30" s="1240" t="s">
        <v>1070</v>
      </c>
      <c r="F30" s="1221"/>
      <c r="G30" s="1221"/>
      <c r="H30" s="1241"/>
      <c r="I30" s="1221"/>
      <c r="J30" s="40"/>
      <c r="K30" s="20"/>
      <c r="L30" s="18"/>
    </row>
    <row r="31" spans="3:12" ht="16.8" hidden="1">
      <c r="C31" s="1238" t="s">
        <v>306</v>
      </c>
      <c r="D31" s="1220" t="s">
        <v>361</v>
      </c>
      <c r="E31" s="1220" t="s">
        <v>362</v>
      </c>
      <c r="F31" s="1221"/>
      <c r="G31" s="1221"/>
      <c r="H31" s="1241"/>
      <c r="I31" s="1221"/>
      <c r="J31" s="40"/>
      <c r="K31" s="20"/>
      <c r="L31" s="18"/>
    </row>
    <row r="32" spans="3:12" ht="17.25" hidden="1" customHeight="1">
      <c r="C32" s="1238" t="s">
        <v>307</v>
      </c>
      <c r="D32" s="1220" t="s">
        <v>363</v>
      </c>
      <c r="E32" s="1220" t="s">
        <v>364</v>
      </c>
      <c r="F32" s="1221"/>
      <c r="G32" s="1221"/>
      <c r="H32" s="1241"/>
      <c r="I32" s="1221"/>
      <c r="J32" s="40"/>
      <c r="K32" s="20"/>
      <c r="L32" s="18"/>
    </row>
    <row r="33" spans="3:12" ht="17.25" hidden="1" customHeight="1">
      <c r="C33" s="1238" t="s">
        <v>308</v>
      </c>
      <c r="D33" s="1220" t="s">
        <v>366</v>
      </c>
      <c r="E33" s="1220" t="s">
        <v>365</v>
      </c>
      <c r="F33" s="1221"/>
      <c r="G33" s="1221"/>
      <c r="H33" s="1241"/>
      <c r="I33" s="1221"/>
      <c r="J33" s="40"/>
      <c r="K33" s="20"/>
      <c r="L33" s="18"/>
    </row>
    <row r="34" spans="3:12" ht="17.25" hidden="1" customHeight="1">
      <c r="C34" s="1238" t="s">
        <v>311</v>
      </c>
      <c r="D34" s="1220" t="s">
        <v>352</v>
      </c>
      <c r="E34" s="1220" t="s">
        <v>186</v>
      </c>
      <c r="F34" s="1221"/>
      <c r="G34" s="1221"/>
      <c r="H34" s="1241"/>
      <c r="I34" s="1221"/>
      <c r="J34" s="40"/>
      <c r="K34" s="20"/>
      <c r="L34" s="18"/>
    </row>
    <row r="35" spans="3:12" ht="17.25" hidden="1" customHeight="1">
      <c r="C35" s="1238"/>
      <c r="D35" s="1220"/>
      <c r="E35" s="1220"/>
      <c r="F35" s="1221"/>
      <c r="G35" s="1221"/>
      <c r="H35" s="1241"/>
      <c r="I35" s="1221"/>
      <c r="J35" s="40"/>
      <c r="K35" s="20"/>
      <c r="L35" s="18"/>
    </row>
    <row r="36" spans="3:12" ht="17.25" hidden="1" customHeight="1">
      <c r="C36" s="1238"/>
      <c r="D36" s="1220"/>
      <c r="E36" s="1220"/>
      <c r="F36" s="1221"/>
      <c r="G36" s="1221"/>
      <c r="H36" s="1241"/>
      <c r="I36" s="1221"/>
      <c r="J36" s="40"/>
      <c r="K36" s="20"/>
      <c r="L36" s="18"/>
    </row>
    <row r="37" spans="3:12" ht="17.25" hidden="1" customHeight="1">
      <c r="C37" s="1238">
        <v>2010</v>
      </c>
      <c r="D37" s="1220"/>
      <c r="E37" s="1220"/>
      <c r="F37" s="1221"/>
      <c r="G37" s="1221"/>
      <c r="H37" s="1241"/>
      <c r="I37" s="1221"/>
      <c r="J37" s="40"/>
      <c r="K37" s="20"/>
      <c r="L37" s="18"/>
    </row>
    <row r="38" spans="3:12" ht="17.25" hidden="1" customHeight="1">
      <c r="C38" s="1238"/>
      <c r="D38" s="1220"/>
      <c r="E38" s="1220"/>
      <c r="F38" s="1221"/>
      <c r="G38" s="1221"/>
      <c r="H38" s="1241"/>
      <c r="I38" s="1221"/>
      <c r="J38" s="40"/>
      <c r="K38" s="20"/>
      <c r="L38" s="18"/>
    </row>
    <row r="39" spans="3:12" ht="17.25" hidden="1" customHeight="1">
      <c r="C39" s="1238" t="s">
        <v>298</v>
      </c>
      <c r="D39" s="1220" t="s">
        <v>1124</v>
      </c>
      <c r="E39" s="1220" t="s">
        <v>1110</v>
      </c>
      <c r="F39" s="1221"/>
      <c r="G39" s="1221"/>
      <c r="H39" s="1241"/>
      <c r="I39" s="1221"/>
      <c r="J39" s="40"/>
      <c r="K39" s="20"/>
      <c r="L39" s="18"/>
    </row>
    <row r="40" spans="3:12" ht="17.25" hidden="1" customHeight="1">
      <c r="C40" s="1238" t="s">
        <v>299</v>
      </c>
      <c r="D40" s="1220" t="s">
        <v>1124</v>
      </c>
      <c r="E40" s="1220" t="s">
        <v>1110</v>
      </c>
      <c r="F40" s="1221"/>
      <c r="G40" s="1221"/>
      <c r="H40" s="1241"/>
      <c r="I40" s="1221"/>
      <c r="J40" s="40"/>
      <c r="K40" s="20"/>
      <c r="L40" s="18"/>
    </row>
    <row r="41" spans="3:12" ht="17.25" hidden="1" customHeight="1">
      <c r="C41" s="1238" t="s">
        <v>300</v>
      </c>
      <c r="D41" s="1220" t="s">
        <v>1124</v>
      </c>
      <c r="E41" s="1220" t="s">
        <v>526</v>
      </c>
      <c r="F41" s="1221"/>
      <c r="G41" s="1221"/>
      <c r="H41" s="1241"/>
      <c r="I41" s="1221"/>
      <c r="J41" s="40"/>
      <c r="K41" s="20"/>
      <c r="L41" s="18"/>
    </row>
    <row r="42" spans="3:12" ht="17.25" hidden="1" customHeight="1">
      <c r="C42" s="1238" t="s">
        <v>301</v>
      </c>
      <c r="D42" s="1220" t="s">
        <v>1125</v>
      </c>
      <c r="E42" s="1220" t="s">
        <v>782</v>
      </c>
      <c r="F42" s="1221"/>
      <c r="G42" s="1221"/>
      <c r="H42" s="1241"/>
      <c r="I42" s="1221"/>
      <c r="J42" s="40"/>
      <c r="K42" s="20"/>
      <c r="L42" s="18"/>
    </row>
    <row r="43" spans="3:12" ht="17.25" hidden="1" customHeight="1">
      <c r="C43" s="1238" t="s">
        <v>302</v>
      </c>
      <c r="D43" s="1220" t="s">
        <v>1126</v>
      </c>
      <c r="E43" s="1220" t="s">
        <v>775</v>
      </c>
      <c r="F43" s="1221"/>
      <c r="G43" s="1221"/>
      <c r="H43" s="1241"/>
      <c r="I43" s="1221"/>
      <c r="J43" s="40"/>
      <c r="K43" s="20"/>
      <c r="L43" s="18"/>
    </row>
    <row r="44" spans="3:12" ht="17.25" hidden="1" customHeight="1">
      <c r="C44" s="1238" t="s">
        <v>303</v>
      </c>
      <c r="D44" s="1220" t="s">
        <v>1126</v>
      </c>
      <c r="E44" s="1220" t="s">
        <v>775</v>
      </c>
      <c r="F44" s="1221"/>
      <c r="G44" s="1221"/>
      <c r="H44" s="1241"/>
      <c r="I44" s="1221"/>
      <c r="J44" s="40"/>
      <c r="K44" s="20"/>
      <c r="L44" s="18"/>
    </row>
    <row r="45" spans="3:12" ht="17.25" hidden="1" customHeight="1">
      <c r="C45" s="1238" t="s">
        <v>304</v>
      </c>
      <c r="D45" s="1220" t="s">
        <v>1127</v>
      </c>
      <c r="E45" s="1220" t="s">
        <v>896</v>
      </c>
      <c r="F45" s="1221"/>
      <c r="G45" s="1221"/>
      <c r="H45" s="1241"/>
      <c r="I45" s="1221"/>
      <c r="J45" s="40"/>
      <c r="K45" s="20"/>
      <c r="L45" s="18"/>
    </row>
    <row r="46" spans="3:12" ht="17.25" hidden="1" customHeight="1">
      <c r="C46" s="1238" t="s">
        <v>305</v>
      </c>
      <c r="D46" s="1220" t="s">
        <v>1127</v>
      </c>
      <c r="E46" s="1220" t="s">
        <v>1106</v>
      </c>
      <c r="F46" s="1221"/>
      <c r="G46" s="1221"/>
      <c r="H46" s="1241"/>
      <c r="I46" s="1221"/>
      <c r="J46" s="40"/>
      <c r="K46" s="20"/>
      <c r="L46" s="18"/>
    </row>
    <row r="47" spans="3:12" ht="17.25" hidden="1" customHeight="1">
      <c r="C47" s="1238" t="s">
        <v>306</v>
      </c>
      <c r="D47" s="1220" t="s">
        <v>1128</v>
      </c>
      <c r="E47" s="1220" t="s">
        <v>1107</v>
      </c>
      <c r="F47" s="1221"/>
      <c r="G47" s="1221"/>
      <c r="H47" s="1241"/>
      <c r="I47" s="1221"/>
      <c r="J47" s="40"/>
      <c r="K47" s="20"/>
      <c r="L47" s="18"/>
    </row>
    <row r="48" spans="3:12" ht="17.25" hidden="1" customHeight="1">
      <c r="C48" s="1238" t="s">
        <v>307</v>
      </c>
      <c r="D48" s="1220" t="s">
        <v>1129</v>
      </c>
      <c r="E48" s="1220" t="s">
        <v>1108</v>
      </c>
      <c r="F48" s="1221"/>
      <c r="G48" s="1221"/>
      <c r="H48" s="1241"/>
      <c r="I48" s="1221"/>
      <c r="J48" s="40"/>
      <c r="K48" s="20"/>
      <c r="L48" s="18"/>
    </row>
    <row r="49" spans="3:12" ht="17.25" hidden="1" customHeight="1">
      <c r="C49" s="1238" t="s">
        <v>308</v>
      </c>
      <c r="D49" s="1220" t="s">
        <v>1114</v>
      </c>
      <c r="E49" s="1220" t="s">
        <v>865</v>
      </c>
      <c r="F49" s="1221"/>
      <c r="G49" s="1221"/>
      <c r="H49" s="1241"/>
      <c r="I49" s="1221"/>
      <c r="J49" s="40"/>
      <c r="K49" s="20"/>
      <c r="L49" s="18"/>
    </row>
    <row r="50" spans="3:12" ht="17.25" hidden="1" customHeight="1">
      <c r="C50" s="1238" t="s">
        <v>311</v>
      </c>
      <c r="D50" s="1220" t="s">
        <v>1114</v>
      </c>
      <c r="E50" s="1220" t="s">
        <v>1109</v>
      </c>
      <c r="F50" s="1221"/>
      <c r="G50" s="1221"/>
      <c r="H50" s="1241"/>
      <c r="I50" s="1221"/>
      <c r="J50" s="40"/>
      <c r="K50" s="20"/>
      <c r="L50" s="18"/>
    </row>
    <row r="51" spans="3:12" ht="17.25" hidden="1" customHeight="1">
      <c r="C51" s="1238"/>
      <c r="D51" s="1220"/>
      <c r="E51" s="1220"/>
      <c r="F51" s="1221"/>
      <c r="G51" s="1221"/>
      <c r="H51" s="1241"/>
      <c r="I51" s="1221"/>
      <c r="J51" s="40"/>
      <c r="K51" s="20"/>
      <c r="L51" s="18"/>
    </row>
    <row r="52" spans="3:12" ht="17.25" hidden="1" customHeight="1">
      <c r="C52" s="1238">
        <v>2011</v>
      </c>
      <c r="D52" s="1220"/>
      <c r="E52" s="1220"/>
      <c r="F52" s="1221"/>
      <c r="G52" s="1221"/>
      <c r="H52" s="1241"/>
      <c r="I52" s="1221"/>
      <c r="J52" s="40"/>
      <c r="K52" s="20"/>
      <c r="L52" s="18"/>
    </row>
    <row r="53" spans="3:12" ht="17.25" hidden="1" customHeight="1">
      <c r="C53" s="1238"/>
      <c r="D53" s="1220"/>
      <c r="E53" s="1220"/>
      <c r="F53" s="1221"/>
      <c r="G53" s="1221"/>
      <c r="H53" s="1241"/>
      <c r="I53" s="1221"/>
      <c r="J53" s="40"/>
      <c r="K53" s="20"/>
      <c r="L53" s="18"/>
    </row>
    <row r="54" spans="3:12" ht="17.25" hidden="1" customHeight="1">
      <c r="C54" s="1238" t="s">
        <v>298</v>
      </c>
      <c r="D54" s="1220" t="s">
        <v>1114</v>
      </c>
      <c r="E54" s="1220" t="s">
        <v>1115</v>
      </c>
      <c r="F54" s="1221"/>
      <c r="G54" s="1221"/>
      <c r="H54" s="1241"/>
      <c r="I54" s="1221"/>
      <c r="J54" s="40"/>
      <c r="K54" s="20"/>
      <c r="L54" s="18"/>
    </row>
    <row r="55" spans="3:12" ht="17.25" hidden="1" customHeight="1">
      <c r="C55" s="1238" t="s">
        <v>299</v>
      </c>
      <c r="D55" s="1220" t="s">
        <v>1114</v>
      </c>
      <c r="E55" s="1220" t="s">
        <v>1192</v>
      </c>
      <c r="F55" s="1221"/>
      <c r="G55" s="1221"/>
      <c r="H55" s="1241"/>
      <c r="I55" s="1221"/>
      <c r="J55" s="40"/>
      <c r="K55" s="20"/>
      <c r="L55" s="18"/>
    </row>
    <row r="56" spans="3:12" ht="17.25" hidden="1" customHeight="1">
      <c r="C56" s="1238" t="s">
        <v>300</v>
      </c>
      <c r="D56" s="1220" t="s">
        <v>1114</v>
      </c>
      <c r="E56" s="1220" t="s">
        <v>1194</v>
      </c>
      <c r="F56" s="1221"/>
      <c r="G56" s="1221"/>
      <c r="H56" s="1241"/>
      <c r="I56" s="1221"/>
      <c r="J56" s="40"/>
      <c r="K56" s="20"/>
      <c r="L56" s="18"/>
    </row>
    <row r="57" spans="3:12" ht="17.25" hidden="1" customHeight="1">
      <c r="C57" s="1238" t="s">
        <v>301</v>
      </c>
      <c r="D57" s="1220" t="s">
        <v>1114</v>
      </c>
      <c r="E57" s="1220" t="s">
        <v>1196</v>
      </c>
      <c r="F57" s="1221"/>
      <c r="G57" s="1221"/>
      <c r="H57" s="1241"/>
      <c r="I57" s="1221"/>
      <c r="J57" s="40"/>
      <c r="K57" s="20"/>
      <c r="L57" s="18"/>
    </row>
    <row r="58" spans="3:12" ht="16.8" hidden="1">
      <c r="C58" s="1238" t="s">
        <v>302</v>
      </c>
      <c r="D58" s="1220" t="s">
        <v>1199</v>
      </c>
      <c r="E58" s="1220" t="s">
        <v>1200</v>
      </c>
      <c r="F58" s="1221"/>
      <c r="G58" s="1226"/>
      <c r="H58" s="1242"/>
      <c r="I58" s="1221"/>
      <c r="J58" s="40"/>
      <c r="K58" s="20"/>
      <c r="L58" s="18"/>
    </row>
    <row r="59" spans="3:12" ht="16.8" hidden="1">
      <c r="C59" s="1238" t="s">
        <v>303</v>
      </c>
      <c r="D59" s="1239" t="s">
        <v>1199</v>
      </c>
      <c r="E59" s="1221" t="s">
        <v>1196</v>
      </c>
      <c r="F59" s="1221"/>
      <c r="G59" s="1221"/>
      <c r="H59" s="1241"/>
      <c r="I59" s="1221"/>
      <c r="J59" s="40"/>
      <c r="K59" s="18"/>
      <c r="L59" s="18"/>
    </row>
    <row r="60" spans="3:12" ht="16.8" hidden="1">
      <c r="C60" s="1238" t="s">
        <v>304</v>
      </c>
      <c r="D60" s="1239" t="s">
        <v>1204</v>
      </c>
      <c r="E60" s="1221" t="s">
        <v>1196</v>
      </c>
      <c r="F60" s="1221"/>
      <c r="G60" s="1221"/>
      <c r="H60" s="1241"/>
      <c r="I60" s="1221"/>
      <c r="J60" s="40"/>
      <c r="K60" s="18"/>
      <c r="L60" s="18"/>
    </row>
    <row r="61" spans="3:12" ht="16.8" hidden="1">
      <c r="C61" s="1238" t="s">
        <v>305</v>
      </c>
      <c r="D61" s="1239" t="s">
        <v>1207</v>
      </c>
      <c r="E61" s="1221" t="s">
        <v>1196</v>
      </c>
      <c r="F61" s="1221"/>
      <c r="G61" s="1221"/>
      <c r="H61" s="1241"/>
      <c r="I61" s="1221"/>
      <c r="J61" s="40"/>
      <c r="K61" s="18"/>
      <c r="L61" s="18"/>
    </row>
    <row r="62" spans="3:12" ht="17.399999999999999" hidden="1" thickBot="1">
      <c r="C62" s="1238"/>
      <c r="D62" s="1221"/>
      <c r="E62" s="1221"/>
      <c r="F62" s="1221"/>
      <c r="G62" s="1221"/>
      <c r="H62" s="1241"/>
      <c r="I62" s="1221"/>
      <c r="J62" s="40"/>
      <c r="K62" s="18"/>
      <c r="L62" s="18"/>
    </row>
    <row r="63" spans="3:12" ht="17.399999999999999" hidden="1" thickTop="1">
      <c r="C63" s="1243"/>
      <c r="D63" s="1244"/>
      <c r="E63" s="1244"/>
      <c r="F63" s="1244"/>
      <c r="G63" s="1245"/>
      <c r="H63" s="1245"/>
      <c r="I63" s="1245"/>
      <c r="J63" s="21"/>
      <c r="K63" s="18"/>
      <c r="L63" s="18"/>
    </row>
    <row r="64" spans="3:12" ht="17.399999999999999" hidden="1" thickBot="1">
      <c r="C64" s="1246" t="s">
        <v>1156</v>
      </c>
      <c r="D64" s="1209"/>
      <c r="E64" s="1209"/>
      <c r="F64" s="1209" t="s">
        <v>296</v>
      </c>
      <c r="G64" s="1209" t="s">
        <v>296</v>
      </c>
      <c r="H64" s="1209"/>
      <c r="I64" s="1209"/>
      <c r="J64" s="18"/>
      <c r="K64" s="18"/>
      <c r="L64" s="18"/>
    </row>
    <row r="65" spans="3:12" ht="18" thickTop="1" thickBot="1">
      <c r="C65" s="1273"/>
      <c r="D65" s="1931" t="s">
        <v>88</v>
      </c>
      <c r="E65" s="1932"/>
      <c r="F65" s="1933"/>
      <c r="G65" s="1934" t="s">
        <v>1234</v>
      </c>
      <c r="H65" s="1934"/>
      <c r="I65" s="1935"/>
      <c r="J65" s="603"/>
      <c r="K65" s="604"/>
      <c r="L65" s="18"/>
    </row>
    <row r="66" spans="3:12" ht="18" thickTop="1" thickBot="1">
      <c r="C66" s="1274"/>
      <c r="D66" s="1326"/>
      <c r="E66" s="1931" t="s">
        <v>1797</v>
      </c>
      <c r="F66" s="1933"/>
      <c r="G66" s="1269"/>
      <c r="H66" s="1936" t="s">
        <v>1784</v>
      </c>
      <c r="I66" s="1935"/>
      <c r="J66" s="603"/>
      <c r="K66" s="604"/>
    </row>
    <row r="67" spans="3:12" ht="54.6" thickTop="1" thickBot="1">
      <c r="C67" s="1706" t="s">
        <v>32</v>
      </c>
      <c r="D67" s="1707" t="s">
        <v>1785</v>
      </c>
      <c r="E67" s="1329" t="s">
        <v>1786</v>
      </c>
      <c r="F67" s="1329" t="s">
        <v>1235</v>
      </c>
      <c r="G67" s="1270" t="s">
        <v>1787</v>
      </c>
      <c r="H67" s="1247" t="s">
        <v>1786</v>
      </c>
      <c r="I67" s="1247" t="s">
        <v>1235</v>
      </c>
      <c r="J67" s="603"/>
      <c r="K67" s="604"/>
    </row>
    <row r="68" spans="3:12" ht="17.399999999999999" thickTop="1">
      <c r="C68" s="1275"/>
      <c r="D68" s="1327"/>
      <c r="E68" s="1278"/>
      <c r="F68" s="1278"/>
      <c r="G68" s="1322"/>
      <c r="H68" s="1248"/>
      <c r="I68" s="1248"/>
      <c r="J68" s="606"/>
      <c r="K68" s="604"/>
    </row>
    <row r="69" spans="3:12" ht="16.8" hidden="1">
      <c r="C69" s="1276">
        <v>2012</v>
      </c>
      <c r="D69" s="1278"/>
      <c r="E69" s="1278"/>
      <c r="F69" s="1278"/>
      <c r="G69" s="1271"/>
      <c r="H69" s="1249"/>
      <c r="I69" s="1249"/>
      <c r="J69" s="606"/>
      <c r="K69" s="604"/>
    </row>
    <row r="70" spans="3:12" ht="16.8" hidden="1">
      <c r="C70" s="1277" t="s">
        <v>335</v>
      </c>
      <c r="D70" s="1278" t="s">
        <v>1207</v>
      </c>
      <c r="E70" s="1279">
        <v>16.04</v>
      </c>
      <c r="F70" s="1279" t="s">
        <v>1236</v>
      </c>
      <c r="G70" s="1323" t="s">
        <v>73</v>
      </c>
      <c r="H70" s="1250">
        <v>18.170000000000002</v>
      </c>
      <c r="I70" s="1250" t="s">
        <v>1237</v>
      </c>
      <c r="J70" s="606"/>
      <c r="K70" s="604"/>
    </row>
    <row r="71" spans="3:12" ht="16.8" hidden="1">
      <c r="C71" s="1277" t="s">
        <v>336</v>
      </c>
      <c r="D71" s="1278" t="s">
        <v>1207</v>
      </c>
      <c r="E71" s="1279">
        <v>15</v>
      </c>
      <c r="F71" s="1279" t="s">
        <v>1238</v>
      </c>
      <c r="G71" s="1323" t="s">
        <v>1239</v>
      </c>
      <c r="H71" s="1250">
        <v>18.37</v>
      </c>
      <c r="I71" s="1250" t="s">
        <v>1240</v>
      </c>
      <c r="J71" s="606"/>
      <c r="K71" s="604"/>
    </row>
    <row r="72" spans="3:12" ht="16.8" hidden="1">
      <c r="C72" s="1277" t="s">
        <v>337</v>
      </c>
      <c r="D72" s="1278" t="s">
        <v>1241</v>
      </c>
      <c r="E72" s="1279">
        <v>14.98</v>
      </c>
      <c r="F72" s="1279" t="s">
        <v>1242</v>
      </c>
      <c r="G72" s="1323" t="s">
        <v>785</v>
      </c>
      <c r="H72" s="1250">
        <v>15.78</v>
      </c>
      <c r="I72" s="1250" t="s">
        <v>1243</v>
      </c>
      <c r="J72" s="606"/>
      <c r="K72" s="604"/>
    </row>
    <row r="73" spans="3:12" ht="16.8" hidden="1">
      <c r="C73" s="1277" t="s">
        <v>338</v>
      </c>
      <c r="D73" s="1278" t="s">
        <v>1244</v>
      </c>
      <c r="E73" s="1330">
        <v>13.81</v>
      </c>
      <c r="F73" s="1330" t="s">
        <v>1245</v>
      </c>
      <c r="G73" s="1324" t="s">
        <v>785</v>
      </c>
      <c r="H73" s="1251">
        <v>17.86</v>
      </c>
      <c r="I73" s="1250" t="s">
        <v>1246</v>
      </c>
      <c r="J73" s="606"/>
      <c r="K73" s="604"/>
    </row>
    <row r="74" spans="3:12" ht="16.8" hidden="1">
      <c r="C74" s="1277" t="s">
        <v>339</v>
      </c>
      <c r="D74" s="1278" t="s">
        <v>1244</v>
      </c>
      <c r="E74" s="1330">
        <v>14.32</v>
      </c>
      <c r="F74" s="1330" t="s">
        <v>1247</v>
      </c>
      <c r="G74" s="1324" t="s">
        <v>785</v>
      </c>
      <c r="H74" s="1251">
        <v>17.920000000000002</v>
      </c>
      <c r="I74" s="1250" t="s">
        <v>1248</v>
      </c>
      <c r="J74" s="606"/>
      <c r="K74" s="604"/>
    </row>
    <row r="75" spans="3:12" ht="16.8" hidden="1">
      <c r="C75" s="1277" t="s">
        <v>340</v>
      </c>
      <c r="D75" s="1278" t="s">
        <v>1244</v>
      </c>
      <c r="E75" s="1330">
        <v>15.65</v>
      </c>
      <c r="F75" s="1330" t="s">
        <v>1249</v>
      </c>
      <c r="G75" s="1324" t="s">
        <v>785</v>
      </c>
      <c r="H75" s="1251">
        <v>17.940000000000001</v>
      </c>
      <c r="I75" s="1250" t="s">
        <v>1250</v>
      </c>
      <c r="J75" s="606"/>
      <c r="K75" s="604"/>
    </row>
    <row r="76" spans="3:12" ht="16.8" hidden="1">
      <c r="C76" s="1277" t="s">
        <v>341</v>
      </c>
      <c r="D76" s="1278" t="s">
        <v>1244</v>
      </c>
      <c r="E76" s="1330" t="s">
        <v>1251</v>
      </c>
      <c r="F76" s="1330" t="s">
        <v>1252</v>
      </c>
      <c r="G76" s="1324" t="s">
        <v>785</v>
      </c>
      <c r="H76" s="1251" t="s">
        <v>1253</v>
      </c>
      <c r="I76" s="1250" t="s">
        <v>1254</v>
      </c>
      <c r="J76" s="606"/>
      <c r="K76" s="604"/>
    </row>
    <row r="77" spans="3:12" ht="16.8" hidden="1">
      <c r="C77" s="1277" t="s">
        <v>342</v>
      </c>
      <c r="D77" s="1278" t="s">
        <v>1244</v>
      </c>
      <c r="E77" s="1330">
        <v>13.35</v>
      </c>
      <c r="F77" s="1330">
        <v>11.03</v>
      </c>
      <c r="G77" s="1324" t="s">
        <v>865</v>
      </c>
      <c r="H77" s="1251">
        <v>17.98</v>
      </c>
      <c r="I77" s="1250">
        <v>13.95</v>
      </c>
      <c r="J77" s="606"/>
      <c r="K77" s="604"/>
    </row>
    <row r="78" spans="3:12" ht="15" hidden="1" customHeight="1">
      <c r="C78" s="1277" t="s">
        <v>343</v>
      </c>
      <c r="D78" s="1278" t="s">
        <v>1244</v>
      </c>
      <c r="E78" s="1330">
        <v>15.25</v>
      </c>
      <c r="F78" s="1330">
        <v>10.88</v>
      </c>
      <c r="G78" s="1324" t="s">
        <v>1239</v>
      </c>
      <c r="H78" s="1251">
        <v>17.91</v>
      </c>
      <c r="I78" s="1250">
        <v>14.42</v>
      </c>
      <c r="J78" s="606"/>
      <c r="K78" s="604"/>
    </row>
    <row r="79" spans="3:12" ht="16.8" hidden="1">
      <c r="C79" s="1277" t="s">
        <v>344</v>
      </c>
      <c r="D79" s="1278" t="s">
        <v>227</v>
      </c>
      <c r="E79" s="1330">
        <v>15.08</v>
      </c>
      <c r="F79" s="1330">
        <v>10.4</v>
      </c>
      <c r="G79" s="1324" t="s">
        <v>1270</v>
      </c>
      <c r="H79" s="1251">
        <v>17.93</v>
      </c>
      <c r="I79" s="1250">
        <v>14.43</v>
      </c>
      <c r="J79" s="606"/>
      <c r="K79" s="604"/>
    </row>
    <row r="80" spans="3:12" ht="16.8" hidden="1">
      <c r="C80" s="1277"/>
      <c r="D80" s="1278"/>
      <c r="E80" s="1330"/>
      <c r="F80" s="1330"/>
      <c r="G80" s="1324"/>
      <c r="H80" s="1251"/>
      <c r="I80" s="1250"/>
      <c r="J80" s="606"/>
      <c r="K80" s="604"/>
    </row>
    <row r="81" spans="3:11" ht="16.8" hidden="1">
      <c r="C81" s="1276">
        <v>2013</v>
      </c>
      <c r="D81" s="1278"/>
      <c r="E81" s="1279"/>
      <c r="F81" s="1279"/>
      <c r="G81" s="1323"/>
      <c r="H81" s="1250"/>
      <c r="I81" s="1250"/>
      <c r="J81" s="606"/>
      <c r="K81" s="604"/>
    </row>
    <row r="82" spans="3:11" ht="16.8" hidden="1">
      <c r="C82" s="1278" t="s">
        <v>345</v>
      </c>
      <c r="D82" s="1278" t="s">
        <v>227</v>
      </c>
      <c r="E82" s="1279">
        <v>15.58</v>
      </c>
      <c r="F82" s="1279">
        <v>10.81</v>
      </c>
      <c r="G82" s="1323" t="s">
        <v>1239</v>
      </c>
      <c r="H82" s="1250">
        <v>17.96</v>
      </c>
      <c r="I82" s="1252">
        <v>14.42</v>
      </c>
      <c r="J82" s="606"/>
      <c r="K82" s="604"/>
    </row>
    <row r="83" spans="3:11" ht="16.8" hidden="1">
      <c r="C83" s="1278" t="s">
        <v>1278</v>
      </c>
      <c r="D83" s="1278" t="s">
        <v>227</v>
      </c>
      <c r="E83" s="1279">
        <v>14.83</v>
      </c>
      <c r="F83" s="1279" t="s">
        <v>1279</v>
      </c>
      <c r="G83" s="1323" t="s">
        <v>1280</v>
      </c>
      <c r="H83" s="1250" t="s">
        <v>1281</v>
      </c>
      <c r="I83" s="1252" t="s">
        <v>1282</v>
      </c>
      <c r="J83" s="606"/>
      <c r="K83" s="604"/>
    </row>
    <row r="84" spans="3:11" ht="16.8" hidden="1">
      <c r="C84" s="1278" t="s">
        <v>335</v>
      </c>
      <c r="D84" s="1278" t="s">
        <v>1244</v>
      </c>
      <c r="E84" s="1279">
        <v>14.32</v>
      </c>
      <c r="F84" s="1279">
        <v>10.19</v>
      </c>
      <c r="G84" s="1323" t="s">
        <v>1283</v>
      </c>
      <c r="H84" s="1250">
        <v>17.8</v>
      </c>
      <c r="I84" s="1252">
        <v>14.35</v>
      </c>
      <c r="J84" s="606"/>
      <c r="K84" s="604"/>
    </row>
    <row r="85" spans="3:11" ht="16.8" hidden="1">
      <c r="C85" s="1278" t="s">
        <v>336</v>
      </c>
      <c r="D85" s="1278" t="s">
        <v>240</v>
      </c>
      <c r="E85" s="1279">
        <v>14.58</v>
      </c>
      <c r="F85" s="1279">
        <v>9.66</v>
      </c>
      <c r="G85" s="1323" t="s">
        <v>1283</v>
      </c>
      <c r="H85" s="1250">
        <v>17.77</v>
      </c>
      <c r="I85" s="1252">
        <v>14.35</v>
      </c>
      <c r="J85" s="606"/>
      <c r="K85" s="604"/>
    </row>
    <row r="86" spans="3:11" ht="16.8" hidden="1">
      <c r="C86" s="1278" t="s">
        <v>337</v>
      </c>
      <c r="D86" s="1278" t="s">
        <v>1295</v>
      </c>
      <c r="E86" s="1279">
        <v>14.25</v>
      </c>
      <c r="F86" s="1279">
        <v>9.89</v>
      </c>
      <c r="G86" s="1323" t="s">
        <v>1296</v>
      </c>
      <c r="H86" s="1250">
        <v>17.66</v>
      </c>
      <c r="I86" s="1252">
        <v>17.02</v>
      </c>
      <c r="J86" s="606"/>
      <c r="K86" s="604"/>
    </row>
    <row r="87" spans="3:11" ht="16.8" hidden="1">
      <c r="C87" s="1278" t="s">
        <v>338</v>
      </c>
      <c r="D87" s="1328" t="s">
        <v>1295</v>
      </c>
      <c r="E87" s="1279">
        <v>14.29</v>
      </c>
      <c r="F87" s="1279" t="s">
        <v>1298</v>
      </c>
      <c r="G87" s="1272" t="s">
        <v>1299</v>
      </c>
      <c r="H87" s="1250">
        <v>17.78</v>
      </c>
      <c r="I87" s="1250" t="s">
        <v>1300</v>
      </c>
      <c r="J87" s="606"/>
      <c r="K87" s="604"/>
    </row>
    <row r="88" spans="3:11" ht="16.8" hidden="1">
      <c r="C88" s="1278" t="s">
        <v>339</v>
      </c>
      <c r="D88" s="1328" t="s">
        <v>1244</v>
      </c>
      <c r="E88" s="1279">
        <v>14.39</v>
      </c>
      <c r="F88" s="1279">
        <v>9.65</v>
      </c>
      <c r="G88" s="1272" t="s">
        <v>1204</v>
      </c>
      <c r="H88" s="1250">
        <v>17.7</v>
      </c>
      <c r="I88" s="1250">
        <v>16.97</v>
      </c>
      <c r="J88" s="606"/>
      <c r="K88" s="604"/>
    </row>
    <row r="89" spans="3:11" ht="16.8" hidden="1">
      <c r="C89" s="1278" t="s">
        <v>340</v>
      </c>
      <c r="D89" s="1328" t="s">
        <v>1244</v>
      </c>
      <c r="E89" s="1279">
        <v>13.82</v>
      </c>
      <c r="F89" s="1279">
        <v>9.32</v>
      </c>
      <c r="G89" s="1272" t="s">
        <v>1301</v>
      </c>
      <c r="H89" s="1250">
        <v>18.32</v>
      </c>
      <c r="I89" s="1250">
        <v>16.920000000000002</v>
      </c>
      <c r="J89" s="606"/>
      <c r="K89" s="604"/>
    </row>
    <row r="90" spans="3:11" ht="16.8" hidden="1">
      <c r="C90" s="1278" t="s">
        <v>341</v>
      </c>
      <c r="D90" s="1328" t="s">
        <v>1244</v>
      </c>
      <c r="E90" s="1279">
        <v>14.03</v>
      </c>
      <c r="F90" s="1279">
        <v>9.3699999999999992</v>
      </c>
      <c r="G90" s="1272" t="s">
        <v>1299</v>
      </c>
      <c r="H90" s="1250">
        <v>18.309999999999999</v>
      </c>
      <c r="I90" s="1250">
        <v>16.940000000000001</v>
      </c>
      <c r="J90" s="606"/>
      <c r="K90" s="604"/>
    </row>
    <row r="91" spans="3:11" ht="16.8" hidden="1">
      <c r="C91" s="1278" t="s">
        <v>342</v>
      </c>
      <c r="D91" s="1328" t="s">
        <v>1244</v>
      </c>
      <c r="E91" s="1279">
        <v>13.95</v>
      </c>
      <c r="F91" s="1279">
        <v>9.25</v>
      </c>
      <c r="G91" s="1272" t="s">
        <v>1301</v>
      </c>
      <c r="H91" s="1250">
        <v>18.670000000000002</v>
      </c>
      <c r="I91" s="1250">
        <v>17.66</v>
      </c>
      <c r="J91" s="608"/>
      <c r="K91" s="604"/>
    </row>
    <row r="92" spans="3:11" ht="16.8" hidden="1">
      <c r="C92" s="1278" t="s">
        <v>343</v>
      </c>
      <c r="D92" s="1328" t="s">
        <v>1244</v>
      </c>
      <c r="E92" s="1279">
        <v>14.18</v>
      </c>
      <c r="F92" s="1279">
        <v>9.4</v>
      </c>
      <c r="G92" s="1272" t="s">
        <v>1301</v>
      </c>
      <c r="H92" s="1250">
        <v>18.84</v>
      </c>
      <c r="I92" s="1250">
        <v>17.72</v>
      </c>
      <c r="J92" s="609"/>
      <c r="K92" s="609"/>
    </row>
    <row r="93" spans="3:11" ht="16.8" hidden="1">
      <c r="C93" s="1278" t="s">
        <v>344</v>
      </c>
      <c r="D93" s="1328" t="s">
        <v>1244</v>
      </c>
      <c r="E93" s="1279">
        <v>14.13</v>
      </c>
      <c r="F93" s="1279">
        <v>9.35</v>
      </c>
      <c r="G93" s="1272" t="s">
        <v>1301</v>
      </c>
      <c r="H93" s="1250">
        <v>18.84</v>
      </c>
      <c r="I93" s="1250">
        <v>17.760000000000002</v>
      </c>
      <c r="J93" s="609"/>
      <c r="K93" s="609"/>
    </row>
    <row r="94" spans="3:11" ht="16.8" hidden="1">
      <c r="C94" s="1278"/>
      <c r="D94" s="1328"/>
      <c r="E94" s="1328"/>
      <c r="F94" s="1328"/>
      <c r="G94" s="1272"/>
      <c r="H94" s="1253"/>
      <c r="I94" s="1253"/>
      <c r="J94" s="609"/>
      <c r="K94" s="609"/>
    </row>
    <row r="95" spans="3:11" ht="16.8" hidden="1">
      <c r="C95" s="1276">
        <v>2014</v>
      </c>
      <c r="D95" s="1328"/>
      <c r="E95" s="1328"/>
      <c r="F95" s="1328"/>
      <c r="G95" s="1272"/>
      <c r="H95" s="1253"/>
      <c r="I95" s="1253"/>
      <c r="J95" s="609"/>
      <c r="K95" s="609"/>
    </row>
    <row r="96" spans="3:11" ht="16.8" hidden="1">
      <c r="C96" s="1278" t="s">
        <v>345</v>
      </c>
      <c r="D96" s="1328" t="s">
        <v>1244</v>
      </c>
      <c r="E96" s="1279">
        <v>14.09</v>
      </c>
      <c r="F96" s="1279">
        <v>9.3000000000000007</v>
      </c>
      <c r="G96" s="1272" t="s">
        <v>1301</v>
      </c>
      <c r="H96" s="1250">
        <v>18.88</v>
      </c>
      <c r="I96" s="1250">
        <v>17.739999999999998</v>
      </c>
      <c r="J96" s="609"/>
      <c r="K96" s="609"/>
    </row>
    <row r="97" spans="2:11" ht="16.8" hidden="1">
      <c r="C97" s="1278" t="s">
        <v>1278</v>
      </c>
      <c r="D97" s="1328" t="s">
        <v>1244</v>
      </c>
      <c r="E97" s="1279">
        <v>14.08</v>
      </c>
      <c r="F97" s="1279">
        <v>9.32</v>
      </c>
      <c r="G97" s="1272" t="s">
        <v>1301</v>
      </c>
      <c r="H97" s="1250">
        <v>18.88</v>
      </c>
      <c r="I97" s="1250">
        <v>17.73</v>
      </c>
      <c r="J97" s="609"/>
      <c r="K97" s="609"/>
    </row>
    <row r="98" spans="2:11" ht="16.8" hidden="1">
      <c r="C98" s="1278" t="s">
        <v>335</v>
      </c>
      <c r="D98" s="1328" t="s">
        <v>1244</v>
      </c>
      <c r="E98" s="1279">
        <v>14.24</v>
      </c>
      <c r="F98" s="1279">
        <v>9.27</v>
      </c>
      <c r="G98" s="1272" t="s">
        <v>1301</v>
      </c>
      <c r="H98" s="1250">
        <v>18.88</v>
      </c>
      <c r="I98" s="1250">
        <v>17.73</v>
      </c>
      <c r="J98" s="609"/>
      <c r="K98" s="609"/>
    </row>
    <row r="99" spans="2:11" ht="16.8" hidden="1">
      <c r="C99" s="1278" t="s">
        <v>336</v>
      </c>
      <c r="D99" s="1328" t="s">
        <v>1244</v>
      </c>
      <c r="E99" s="1279">
        <v>14.22</v>
      </c>
      <c r="F99" s="1279">
        <v>9.1199999999999992</v>
      </c>
      <c r="G99" s="1272" t="s">
        <v>1301</v>
      </c>
      <c r="H99" s="1250">
        <v>18.88</v>
      </c>
      <c r="I99" s="1250">
        <v>17.73</v>
      </c>
      <c r="J99" s="609"/>
      <c r="K99" s="609"/>
    </row>
    <row r="100" spans="2:11" ht="16.8" hidden="1">
      <c r="C100" s="1278" t="s">
        <v>337</v>
      </c>
      <c r="D100" s="1328" t="s">
        <v>1244</v>
      </c>
      <c r="E100" s="1279">
        <v>14.39</v>
      </c>
      <c r="F100" s="1279">
        <v>9.25</v>
      </c>
      <c r="G100" s="1272" t="s">
        <v>1301</v>
      </c>
      <c r="H100" s="1250">
        <v>18.87</v>
      </c>
      <c r="I100" s="1250">
        <v>17.739999999999998</v>
      </c>
      <c r="J100" s="609"/>
      <c r="K100" s="609"/>
    </row>
    <row r="101" spans="2:11" ht="16.8" hidden="1">
      <c r="C101" s="1278" t="s">
        <v>338</v>
      </c>
      <c r="D101" s="1328" t="s">
        <v>1244</v>
      </c>
      <c r="E101" s="1279">
        <v>14.44</v>
      </c>
      <c r="F101" s="1279">
        <v>9.33</v>
      </c>
      <c r="G101" s="1272" t="s">
        <v>1301</v>
      </c>
      <c r="H101" s="1250">
        <v>19</v>
      </c>
      <c r="I101" s="1250">
        <v>18</v>
      </c>
      <c r="J101" s="609"/>
      <c r="K101" s="609"/>
    </row>
    <row r="102" spans="2:11" ht="16.8" hidden="1">
      <c r="C102" s="1278" t="s">
        <v>339</v>
      </c>
      <c r="D102" s="1328" t="s">
        <v>1244</v>
      </c>
      <c r="E102" s="1279">
        <v>14.33</v>
      </c>
      <c r="F102" s="1279">
        <v>9.4499999999999993</v>
      </c>
      <c r="G102" s="1254" t="s">
        <v>1301</v>
      </c>
      <c r="H102" s="1250">
        <v>19</v>
      </c>
      <c r="I102" s="1250">
        <v>18</v>
      </c>
      <c r="J102" s="609"/>
      <c r="K102" s="609"/>
    </row>
    <row r="103" spans="2:11" ht="16.8" hidden="1">
      <c r="C103" s="1278" t="s">
        <v>340</v>
      </c>
      <c r="D103" s="1328" t="s">
        <v>1244</v>
      </c>
      <c r="E103" s="1279">
        <v>14.28</v>
      </c>
      <c r="F103" s="1279">
        <v>9.4499999999999993</v>
      </c>
      <c r="G103" s="1254" t="s">
        <v>1301</v>
      </c>
      <c r="H103" s="1250">
        <v>19</v>
      </c>
      <c r="I103" s="1250">
        <v>18</v>
      </c>
      <c r="J103" s="609"/>
      <c r="K103" s="609"/>
    </row>
    <row r="104" spans="2:11" ht="16.8" hidden="1">
      <c r="C104" s="1278" t="s">
        <v>341</v>
      </c>
      <c r="D104" s="1328" t="s">
        <v>1244</v>
      </c>
      <c r="E104" s="1279">
        <v>14.45</v>
      </c>
      <c r="F104" s="1279">
        <v>9.57</v>
      </c>
      <c r="G104" s="1254" t="s">
        <v>1301</v>
      </c>
      <c r="H104" s="1250">
        <v>19</v>
      </c>
      <c r="I104" s="1250">
        <v>18</v>
      </c>
      <c r="J104" s="609"/>
      <c r="K104" s="609"/>
    </row>
    <row r="105" spans="2:11" ht="16.8" hidden="1">
      <c r="C105" s="1278" t="s">
        <v>342</v>
      </c>
      <c r="D105" s="1328" t="s">
        <v>1244</v>
      </c>
      <c r="E105" s="1279">
        <v>14.36</v>
      </c>
      <c r="F105" s="1279">
        <v>9.9</v>
      </c>
      <c r="G105" s="1254" t="s">
        <v>1301</v>
      </c>
      <c r="H105" s="1250">
        <v>19</v>
      </c>
      <c r="I105" s="1250">
        <v>18</v>
      </c>
      <c r="J105" s="609"/>
      <c r="K105" s="609"/>
    </row>
    <row r="106" spans="2:11" ht="16.8" hidden="1">
      <c r="C106" s="1278" t="s">
        <v>343</v>
      </c>
      <c r="D106" s="1328" t="s">
        <v>1244</v>
      </c>
      <c r="E106" s="1279">
        <v>14.26</v>
      </c>
      <c r="F106" s="1279">
        <v>9.9700000000000006</v>
      </c>
      <c r="G106" s="1254" t="s">
        <v>1301</v>
      </c>
      <c r="H106" s="1255">
        <v>19</v>
      </c>
      <c r="I106" s="1250">
        <v>18</v>
      </c>
      <c r="J106" s="609"/>
      <c r="K106" s="609"/>
    </row>
    <row r="107" spans="2:11" ht="16.8" hidden="1">
      <c r="C107" s="1278" t="s">
        <v>344</v>
      </c>
      <c r="D107" s="1328" t="s">
        <v>1244</v>
      </c>
      <c r="E107" s="1279">
        <v>14.19</v>
      </c>
      <c r="F107" s="1279">
        <v>9.68</v>
      </c>
      <c r="G107" s="1254" t="s">
        <v>1301</v>
      </c>
      <c r="H107" s="1255">
        <v>19</v>
      </c>
      <c r="I107" s="1250">
        <v>18</v>
      </c>
      <c r="J107" s="609"/>
      <c r="K107" s="609"/>
    </row>
    <row r="108" spans="2:11" ht="16.8" hidden="1">
      <c r="C108" s="1278"/>
      <c r="D108" s="1328"/>
      <c r="E108" s="1279"/>
      <c r="F108" s="1279"/>
      <c r="G108" s="1254"/>
      <c r="H108" s="1250"/>
      <c r="I108" s="1250"/>
      <c r="J108" s="609"/>
      <c r="K108" s="609"/>
    </row>
    <row r="109" spans="2:11" ht="17.399999999999999" hidden="1" thickTop="1">
      <c r="B109" s="907"/>
      <c r="C109" s="1276">
        <v>2015</v>
      </c>
      <c r="D109" s="1328"/>
      <c r="E109" s="1279"/>
      <c r="F109" s="1279"/>
      <c r="G109" s="1254"/>
      <c r="H109" s="1250"/>
      <c r="I109" s="1250"/>
      <c r="J109" s="609"/>
      <c r="K109" s="609"/>
    </row>
    <row r="110" spans="2:11" ht="16.8" hidden="1">
      <c r="B110" s="908"/>
      <c r="C110" s="1278" t="s">
        <v>345</v>
      </c>
      <c r="D110" s="1328" t="s">
        <v>1244</v>
      </c>
      <c r="E110" s="1279">
        <v>14.16</v>
      </c>
      <c r="F110" s="1279">
        <v>9.66</v>
      </c>
      <c r="G110" s="1254" t="s">
        <v>1301</v>
      </c>
      <c r="H110" s="1250">
        <v>19</v>
      </c>
      <c r="I110" s="1250">
        <v>18</v>
      </c>
      <c r="J110" s="609"/>
      <c r="K110" s="609"/>
    </row>
    <row r="111" spans="2:11" ht="16.8" hidden="1">
      <c r="B111" s="908"/>
      <c r="C111" s="1278" t="s">
        <v>334</v>
      </c>
      <c r="D111" s="1328" t="s">
        <v>1320</v>
      </c>
      <c r="E111" s="1279">
        <v>14</v>
      </c>
      <c r="F111" s="1279">
        <v>9.73</v>
      </c>
      <c r="G111" s="1254"/>
      <c r="H111" s="1250"/>
      <c r="I111" s="1250"/>
      <c r="J111" s="609"/>
      <c r="K111" s="609"/>
    </row>
    <row r="112" spans="2:11" ht="16.8" hidden="1">
      <c r="B112" s="908"/>
      <c r="C112" s="1278" t="s">
        <v>335</v>
      </c>
      <c r="D112" s="1328" t="s">
        <v>1320</v>
      </c>
      <c r="E112" s="1279">
        <v>13.24</v>
      </c>
      <c r="F112" s="1279">
        <v>8.75</v>
      </c>
      <c r="G112" s="1254"/>
      <c r="H112" s="1250"/>
      <c r="I112" s="1250"/>
      <c r="J112" s="609"/>
      <c r="K112" s="609"/>
    </row>
    <row r="113" spans="2:11" ht="17.399999999999999" hidden="1" thickBot="1">
      <c r="B113" s="909"/>
      <c r="C113" s="1278" t="s">
        <v>336</v>
      </c>
      <c r="D113" s="1328" t="s">
        <v>1323</v>
      </c>
      <c r="E113" s="1279">
        <v>12.71</v>
      </c>
      <c r="F113" s="1279">
        <v>8.84</v>
      </c>
      <c r="G113" s="1254"/>
      <c r="H113" s="1250"/>
      <c r="I113" s="1250"/>
      <c r="J113" s="609"/>
      <c r="K113" s="609"/>
    </row>
    <row r="114" spans="2:11" ht="16.8" hidden="1">
      <c r="C114" s="1278" t="s">
        <v>337</v>
      </c>
      <c r="D114" s="1328" t="s">
        <v>1325</v>
      </c>
      <c r="E114" s="1279">
        <v>12.74</v>
      </c>
      <c r="F114" s="1279">
        <v>8.7899999999999991</v>
      </c>
      <c r="G114" s="1254"/>
      <c r="H114" s="1250"/>
      <c r="I114" s="1250"/>
      <c r="J114" s="609"/>
      <c r="K114" s="609"/>
    </row>
    <row r="115" spans="2:11" ht="16.8" hidden="1">
      <c r="C115" s="1278" t="s">
        <v>338</v>
      </c>
      <c r="D115" s="1328" t="s">
        <v>1325</v>
      </c>
      <c r="E115" s="1279">
        <v>11.94</v>
      </c>
      <c r="F115" s="1279">
        <v>8.42</v>
      </c>
      <c r="G115" s="1254"/>
      <c r="H115" s="1250"/>
      <c r="I115" s="1250"/>
      <c r="J115" s="609"/>
      <c r="K115" s="609"/>
    </row>
    <row r="116" spans="2:11" ht="16.8" hidden="1">
      <c r="C116" s="1278" t="s">
        <v>339</v>
      </c>
      <c r="D116" s="1328" t="s">
        <v>1325</v>
      </c>
      <c r="E116" s="1279">
        <v>11.86</v>
      </c>
      <c r="F116" s="1279">
        <v>8.56</v>
      </c>
      <c r="G116" s="1254"/>
      <c r="H116" s="1250"/>
      <c r="I116" s="1250"/>
      <c r="J116" s="609"/>
      <c r="K116" s="609"/>
    </row>
    <row r="117" spans="2:11" ht="16.8" hidden="1">
      <c r="C117" s="1278" t="s">
        <v>340</v>
      </c>
      <c r="D117" s="1328" t="s">
        <v>1327</v>
      </c>
      <c r="E117" s="1279">
        <v>11.96</v>
      </c>
      <c r="F117" s="1279">
        <v>8.51</v>
      </c>
      <c r="G117" s="1254"/>
      <c r="H117" s="1250"/>
      <c r="I117" s="1250"/>
      <c r="J117" s="609"/>
      <c r="K117" s="609"/>
    </row>
    <row r="118" spans="2:11" ht="16.8" hidden="1">
      <c r="C118" s="1278" t="s">
        <v>341</v>
      </c>
      <c r="D118" s="1328" t="s">
        <v>1329</v>
      </c>
      <c r="E118" s="1279">
        <v>11.81</v>
      </c>
      <c r="F118" s="1279">
        <v>8.4700000000000006</v>
      </c>
      <c r="G118" s="1254"/>
      <c r="H118" s="1250"/>
      <c r="I118" s="1250"/>
      <c r="J118" s="609"/>
      <c r="K118" s="609"/>
    </row>
    <row r="119" spans="2:11" ht="16.8" hidden="1">
      <c r="C119" s="1278" t="s">
        <v>342</v>
      </c>
      <c r="D119" s="1328" t="s">
        <v>867</v>
      </c>
      <c r="E119" s="1279">
        <v>10.98</v>
      </c>
      <c r="F119" s="1279">
        <v>7.28</v>
      </c>
      <c r="G119" s="1254"/>
      <c r="H119" s="1250"/>
      <c r="I119" s="1250"/>
      <c r="J119" s="609"/>
      <c r="K119" s="609"/>
    </row>
    <row r="120" spans="2:11" ht="17.399999999999999" hidden="1" thickBot="1">
      <c r="C120" s="1279" t="s">
        <v>343</v>
      </c>
      <c r="D120" s="1328" t="s">
        <v>1332</v>
      </c>
      <c r="E120" s="1279">
        <v>12.2</v>
      </c>
      <c r="F120" s="1279">
        <v>7.67</v>
      </c>
      <c r="G120" s="1325"/>
      <c r="H120" s="1256"/>
      <c r="I120" s="1256"/>
      <c r="J120" s="609"/>
      <c r="K120" s="609"/>
    </row>
    <row r="121" spans="2:11" ht="16.8" hidden="1">
      <c r="C121" s="1278" t="s">
        <v>344</v>
      </c>
      <c r="D121" s="1328" t="s">
        <v>1334</v>
      </c>
      <c r="E121" s="1279">
        <v>11.99</v>
      </c>
      <c r="F121" s="1279">
        <v>7.57</v>
      </c>
      <c r="G121" s="1254"/>
      <c r="H121" s="1255"/>
      <c r="I121" s="1250"/>
      <c r="J121" s="609"/>
      <c r="K121" s="609"/>
    </row>
    <row r="122" spans="2:11" ht="16.8" hidden="1">
      <c r="C122" s="1278"/>
      <c r="D122" s="1328"/>
      <c r="E122" s="1279"/>
      <c r="F122" s="1279"/>
      <c r="G122" s="1257"/>
      <c r="H122" s="1255"/>
      <c r="I122" s="1255"/>
      <c r="J122" s="609"/>
      <c r="K122" s="609"/>
    </row>
    <row r="123" spans="2:11" ht="16.8" hidden="1">
      <c r="C123" s="1276">
        <v>2016</v>
      </c>
      <c r="D123" s="1328"/>
      <c r="E123" s="1279"/>
      <c r="F123" s="1279"/>
      <c r="G123" s="1257"/>
      <c r="H123" s="1255"/>
      <c r="I123" s="1255"/>
      <c r="J123" s="609"/>
      <c r="K123" s="609"/>
    </row>
    <row r="124" spans="2:11" ht="16.8" hidden="1">
      <c r="C124" s="1278" t="s">
        <v>345</v>
      </c>
      <c r="D124" s="1328" t="s">
        <v>1335</v>
      </c>
      <c r="E124" s="1279">
        <v>12.08</v>
      </c>
      <c r="F124" s="1279">
        <v>7.38</v>
      </c>
      <c r="G124" s="1257"/>
      <c r="H124" s="1255"/>
      <c r="I124" s="1255"/>
      <c r="J124" s="609"/>
      <c r="K124" s="609"/>
    </row>
    <row r="125" spans="2:11" ht="16.8" hidden="1">
      <c r="C125" s="1278" t="s">
        <v>334</v>
      </c>
      <c r="D125" s="1328" t="s">
        <v>1336</v>
      </c>
      <c r="E125" s="1279">
        <v>11.48</v>
      </c>
      <c r="F125" s="1279">
        <v>7.29</v>
      </c>
      <c r="G125" s="1257"/>
      <c r="H125" s="1255"/>
      <c r="I125" s="1255"/>
      <c r="J125" s="609"/>
      <c r="K125" s="609"/>
    </row>
    <row r="126" spans="2:11" ht="16.8" hidden="1">
      <c r="C126" s="1278" t="s">
        <v>335</v>
      </c>
      <c r="D126" s="1328" t="s">
        <v>1336</v>
      </c>
      <c r="E126" s="1279">
        <v>11.44</v>
      </c>
      <c r="F126" s="1279">
        <v>7.16</v>
      </c>
      <c r="G126" s="1257"/>
      <c r="H126" s="1255"/>
      <c r="I126" s="1255"/>
      <c r="J126" s="609"/>
      <c r="K126" s="609"/>
    </row>
    <row r="127" spans="2:11" ht="16.8" hidden="1">
      <c r="C127" s="1278" t="s">
        <v>336</v>
      </c>
      <c r="D127" s="1328" t="s">
        <v>1336</v>
      </c>
      <c r="E127" s="1279">
        <v>11.5</v>
      </c>
      <c r="F127" s="1279">
        <v>7.2</v>
      </c>
      <c r="G127" s="1257"/>
      <c r="H127" s="1255"/>
      <c r="I127" s="1255"/>
      <c r="J127" s="609"/>
      <c r="K127" s="609"/>
    </row>
    <row r="128" spans="2:11" ht="16.8" hidden="1">
      <c r="C128" s="1278" t="s">
        <v>337</v>
      </c>
      <c r="D128" s="1328" t="s">
        <v>867</v>
      </c>
      <c r="E128" s="1279">
        <v>11.43</v>
      </c>
      <c r="F128" s="1279">
        <v>7.35</v>
      </c>
      <c r="G128" s="1257"/>
      <c r="H128" s="1255"/>
      <c r="I128" s="1255"/>
      <c r="J128" s="609"/>
      <c r="K128" s="609"/>
    </row>
    <row r="129" spans="3:11" ht="16.8" hidden="1">
      <c r="C129" s="1278" t="s">
        <v>338</v>
      </c>
      <c r="D129" s="1328" t="s">
        <v>867</v>
      </c>
      <c r="E129" s="1279">
        <v>11.4</v>
      </c>
      <c r="F129" s="1279">
        <v>7.48</v>
      </c>
      <c r="G129" s="1257"/>
      <c r="H129" s="1255"/>
      <c r="I129" s="1255"/>
      <c r="J129" s="609"/>
      <c r="K129" s="609"/>
    </row>
    <row r="130" spans="3:11" ht="16.8" hidden="1">
      <c r="C130" s="1278" t="s">
        <v>339</v>
      </c>
      <c r="D130" s="1328" t="s">
        <v>867</v>
      </c>
      <c r="E130" s="1279">
        <v>10.69</v>
      </c>
      <c r="F130" s="1279">
        <v>6.79</v>
      </c>
      <c r="G130" s="1257"/>
      <c r="H130" s="1255"/>
      <c r="I130" s="1255"/>
      <c r="J130" s="609"/>
      <c r="K130" s="609"/>
    </row>
    <row r="131" spans="3:11" ht="16.8" hidden="1">
      <c r="C131" s="1278" t="s">
        <v>340</v>
      </c>
      <c r="D131" s="1328" t="s">
        <v>867</v>
      </c>
      <c r="E131" s="1279">
        <v>10.67</v>
      </c>
      <c r="F131" s="1279">
        <v>6.84</v>
      </c>
      <c r="G131" s="1257"/>
      <c r="H131" s="1255"/>
      <c r="I131" s="1255"/>
      <c r="J131" s="609"/>
      <c r="K131" s="609"/>
    </row>
    <row r="132" spans="3:11" ht="16.8" hidden="1">
      <c r="C132" s="1278" t="s">
        <v>341</v>
      </c>
      <c r="D132" s="1328" t="s">
        <v>867</v>
      </c>
      <c r="E132" s="1279">
        <v>10.66</v>
      </c>
      <c r="F132" s="1279">
        <v>6.95</v>
      </c>
      <c r="G132" s="1257"/>
      <c r="H132" s="1255"/>
      <c r="I132" s="1255"/>
      <c r="J132" s="609"/>
      <c r="K132" s="609"/>
    </row>
    <row r="133" spans="3:11" ht="16.8" hidden="1">
      <c r="C133" s="1278" t="s">
        <v>342</v>
      </c>
      <c r="D133" s="1328" t="s">
        <v>867</v>
      </c>
      <c r="E133" s="1279">
        <v>10.7</v>
      </c>
      <c r="F133" s="1279">
        <v>6.93</v>
      </c>
      <c r="G133" s="1257"/>
      <c r="H133" s="1255"/>
      <c r="I133" s="1255"/>
      <c r="J133" s="609"/>
      <c r="K133" s="609"/>
    </row>
    <row r="134" spans="3:11" ht="16.8" hidden="1">
      <c r="C134" s="1278" t="s">
        <v>343</v>
      </c>
      <c r="D134" s="1328" t="s">
        <v>867</v>
      </c>
      <c r="E134" s="1279">
        <v>10.69</v>
      </c>
      <c r="F134" s="1279">
        <v>6.99</v>
      </c>
      <c r="G134" s="1257"/>
      <c r="H134" s="1255"/>
      <c r="I134" s="1255"/>
      <c r="J134" s="609"/>
      <c r="K134" s="609"/>
    </row>
    <row r="135" spans="3:11" ht="16.8" hidden="1">
      <c r="C135" s="1278" t="s">
        <v>344</v>
      </c>
      <c r="D135" s="1328" t="s">
        <v>867</v>
      </c>
      <c r="E135" s="1279">
        <v>10.59</v>
      </c>
      <c r="F135" s="1279">
        <v>6.87</v>
      </c>
      <c r="G135" s="1257"/>
      <c r="H135" s="1255"/>
      <c r="I135" s="1255"/>
      <c r="J135" s="609"/>
      <c r="K135" s="609"/>
    </row>
    <row r="136" spans="3:11" ht="15" customHeight="1">
      <c r="C136" s="1278"/>
      <c r="D136" s="1328"/>
      <c r="E136" s="1279"/>
      <c r="F136" s="1279"/>
      <c r="G136" s="1257"/>
      <c r="H136" s="1255"/>
      <c r="I136" s="1255"/>
      <c r="J136" s="609"/>
      <c r="K136" s="609"/>
    </row>
    <row r="137" spans="3:11" ht="16.8">
      <c r="C137" s="1276">
        <v>2017</v>
      </c>
      <c r="D137" s="1328"/>
      <c r="E137" s="1279"/>
      <c r="F137" s="1279"/>
      <c r="G137" s="1257"/>
      <c r="H137" s="1255"/>
      <c r="I137" s="1255"/>
      <c r="J137" s="609"/>
      <c r="K137" s="609"/>
    </row>
    <row r="138" spans="3:11" ht="16.8">
      <c r="C138" s="1278" t="s">
        <v>345</v>
      </c>
      <c r="D138" s="1328" t="s">
        <v>867</v>
      </c>
      <c r="E138" s="1279">
        <v>10.61</v>
      </c>
      <c r="F138" s="1279">
        <v>6.68</v>
      </c>
      <c r="G138" s="1257"/>
      <c r="H138" s="1255"/>
      <c r="I138" s="1255"/>
      <c r="J138" s="609"/>
      <c r="K138" s="609"/>
    </row>
    <row r="139" spans="3:11" ht="16.8">
      <c r="C139" s="1278" t="s">
        <v>334</v>
      </c>
      <c r="D139" s="1328" t="s">
        <v>867</v>
      </c>
      <c r="E139" s="1279">
        <v>10.06</v>
      </c>
      <c r="F139" s="1279">
        <v>6.52</v>
      </c>
      <c r="G139" s="1257"/>
      <c r="H139" s="1255"/>
      <c r="I139" s="1255"/>
      <c r="J139" s="609"/>
      <c r="K139" s="609"/>
    </row>
    <row r="140" spans="3:11" ht="16.8">
      <c r="C140" s="1278" t="s">
        <v>335</v>
      </c>
      <c r="D140" s="1328" t="s">
        <v>867</v>
      </c>
      <c r="E140" s="1279">
        <v>9.1199999999999992</v>
      </c>
      <c r="F140" s="1279">
        <v>7.02</v>
      </c>
      <c r="G140" s="1257"/>
      <c r="H140" s="1255"/>
      <c r="I140" s="1255"/>
      <c r="J140" s="609"/>
      <c r="K140" s="609"/>
    </row>
    <row r="141" spans="3:11" ht="16.8">
      <c r="C141" s="1278" t="s">
        <v>336</v>
      </c>
      <c r="D141" s="1328" t="s">
        <v>867</v>
      </c>
      <c r="E141" s="1279">
        <v>9.25</v>
      </c>
      <c r="F141" s="1279">
        <v>7.02</v>
      </c>
      <c r="G141" s="1257"/>
      <c r="H141" s="1255"/>
      <c r="I141" s="1255"/>
      <c r="J141" s="609"/>
      <c r="K141" s="609"/>
    </row>
    <row r="142" spans="3:11" ht="16.8">
      <c r="C142" s="1278" t="s">
        <v>337</v>
      </c>
      <c r="D142" s="1328" t="s">
        <v>867</v>
      </c>
      <c r="E142" s="1279">
        <v>9.17</v>
      </c>
      <c r="F142" s="1279">
        <v>7.03</v>
      </c>
      <c r="G142" s="1257"/>
      <c r="H142" s="1255"/>
      <c r="I142" s="1255"/>
      <c r="J142" s="609"/>
      <c r="K142" s="609"/>
    </row>
    <row r="143" spans="3:11" ht="16.8">
      <c r="C143" s="1278" t="s">
        <v>338</v>
      </c>
      <c r="D143" s="1328" t="s">
        <v>867</v>
      </c>
      <c r="E143" s="1279">
        <v>9.01</v>
      </c>
      <c r="F143" s="1279">
        <v>7.05</v>
      </c>
      <c r="G143" s="1257"/>
      <c r="H143" s="1255"/>
      <c r="I143" s="1255"/>
      <c r="J143" s="609"/>
      <c r="K143" s="609"/>
    </row>
    <row r="144" spans="3:11" ht="16.8">
      <c r="C144" s="1278" t="s">
        <v>339</v>
      </c>
      <c r="D144" s="1328" t="s">
        <v>867</v>
      </c>
      <c r="E144" s="1279">
        <v>8.94</v>
      </c>
      <c r="F144" s="1279">
        <v>7.05</v>
      </c>
      <c r="G144" s="1257"/>
      <c r="H144" s="1255"/>
      <c r="I144" s="1255"/>
      <c r="J144" s="609"/>
      <c r="K144" s="609"/>
    </row>
    <row r="145" spans="3:11" ht="16.8">
      <c r="C145" s="1278" t="s">
        <v>340</v>
      </c>
      <c r="D145" s="1328" t="s">
        <v>867</v>
      </c>
      <c r="E145" s="1279">
        <v>8.8800000000000008</v>
      </c>
      <c r="F145" s="1279">
        <v>6.95</v>
      </c>
      <c r="G145" s="1257"/>
      <c r="H145" s="1255"/>
      <c r="I145" s="1255"/>
      <c r="J145" s="609"/>
      <c r="K145" s="609"/>
    </row>
    <row r="146" spans="3:11" ht="16.8">
      <c r="C146" s="1278" t="s">
        <v>341</v>
      </c>
      <c r="D146" s="1328" t="s">
        <v>1783</v>
      </c>
      <c r="E146" s="1279">
        <v>8.86</v>
      </c>
      <c r="F146" s="1279">
        <v>7.01</v>
      </c>
      <c r="G146" s="1257"/>
      <c r="H146" s="1255"/>
      <c r="I146" s="1255"/>
      <c r="J146" s="609"/>
      <c r="K146" s="609"/>
    </row>
    <row r="147" spans="3:11" ht="16.8">
      <c r="C147" s="1278" t="s">
        <v>342</v>
      </c>
      <c r="D147" s="1328" t="s">
        <v>1783</v>
      </c>
      <c r="E147" s="1279">
        <v>9.66</v>
      </c>
      <c r="F147" s="1279">
        <v>7.06</v>
      </c>
      <c r="G147" s="1257"/>
      <c r="H147" s="1255"/>
      <c r="I147" s="1255"/>
      <c r="J147" s="609"/>
      <c r="K147" s="609"/>
    </row>
    <row r="148" spans="3:11" ht="16.8">
      <c r="C148" s="1278" t="s">
        <v>343</v>
      </c>
      <c r="D148" s="1328" t="s">
        <v>1783</v>
      </c>
      <c r="E148" s="1279">
        <v>9.66</v>
      </c>
      <c r="F148" s="1279">
        <v>7.03</v>
      </c>
      <c r="G148" s="1257"/>
      <c r="H148" s="1255"/>
      <c r="I148" s="1255"/>
      <c r="J148" s="609"/>
      <c r="K148" s="609"/>
    </row>
    <row r="149" spans="3:11" ht="16.8">
      <c r="C149" s="1278" t="s">
        <v>344</v>
      </c>
      <c r="D149" s="1328" t="s">
        <v>1783</v>
      </c>
      <c r="E149" s="1279">
        <v>9.39</v>
      </c>
      <c r="F149" s="1279">
        <v>7</v>
      </c>
      <c r="G149" s="1257"/>
      <c r="H149" s="1255"/>
      <c r="I149" s="1255"/>
      <c r="J149" s="609"/>
      <c r="K149" s="609"/>
    </row>
    <row r="150" spans="3:11" ht="16.8">
      <c r="C150" s="1278"/>
      <c r="D150" s="1328"/>
      <c r="E150" s="1279"/>
      <c r="F150" s="1279"/>
      <c r="G150" s="1257"/>
      <c r="H150" s="1255"/>
      <c r="I150" s="1255"/>
      <c r="J150" s="609"/>
      <c r="K150" s="609"/>
    </row>
    <row r="151" spans="3:11" ht="16.8">
      <c r="C151" s="1280">
        <v>2018</v>
      </c>
      <c r="D151" s="1328"/>
      <c r="E151" s="1279"/>
      <c r="F151" s="1279"/>
      <c r="G151" s="1257"/>
      <c r="H151" s="1255"/>
      <c r="I151" s="1255"/>
      <c r="J151" s="609"/>
      <c r="K151" s="609"/>
    </row>
    <row r="152" spans="3:11" ht="16.8">
      <c r="C152" s="1281" t="s">
        <v>345</v>
      </c>
      <c r="D152" s="1328" t="s">
        <v>1783</v>
      </c>
      <c r="E152" s="1279">
        <v>9.33</v>
      </c>
      <c r="F152" s="1279">
        <v>6.99</v>
      </c>
      <c r="G152" s="1257"/>
      <c r="H152" s="1255"/>
      <c r="I152" s="1255"/>
      <c r="J152" s="609"/>
      <c r="K152" s="609"/>
    </row>
    <row r="153" spans="3:11" ht="16.8">
      <c r="C153" s="1281" t="s">
        <v>334</v>
      </c>
      <c r="D153" s="1328" t="s">
        <v>1783</v>
      </c>
      <c r="E153" s="1279">
        <v>9.57</v>
      </c>
      <c r="F153" s="1279">
        <v>6.93</v>
      </c>
      <c r="G153" s="1257"/>
      <c r="H153" s="1255"/>
      <c r="I153" s="1255"/>
      <c r="J153" s="609"/>
      <c r="K153" s="609"/>
    </row>
    <row r="154" spans="3:11" ht="16.8">
      <c r="C154" s="1281" t="s">
        <v>335</v>
      </c>
      <c r="D154" s="1328" t="s">
        <v>1783</v>
      </c>
      <c r="E154" s="1279">
        <v>9.64</v>
      </c>
      <c r="F154" s="1279">
        <v>6.98</v>
      </c>
      <c r="G154" s="1257"/>
      <c r="H154" s="1255"/>
      <c r="I154" s="1255"/>
      <c r="J154" s="609"/>
      <c r="K154" s="609"/>
    </row>
    <row r="155" spans="3:11" ht="16.8">
      <c r="C155" s="1281" t="s">
        <v>336</v>
      </c>
      <c r="D155" s="1328" t="s">
        <v>867</v>
      </c>
      <c r="E155" s="1279">
        <v>9.32</v>
      </c>
      <c r="F155" s="1279">
        <v>7.08</v>
      </c>
      <c r="G155" s="1257"/>
      <c r="H155" s="1255"/>
      <c r="I155" s="1255"/>
      <c r="J155" s="609"/>
      <c r="K155" s="609"/>
    </row>
    <row r="156" spans="3:11" ht="16.8">
      <c r="C156" s="1281" t="s">
        <v>337</v>
      </c>
      <c r="D156" s="1328" t="s">
        <v>867</v>
      </c>
      <c r="E156" s="1279">
        <v>9.2799999999999994</v>
      </c>
      <c r="F156" s="1279">
        <v>7.09</v>
      </c>
      <c r="G156" s="1257"/>
      <c r="H156" s="1255"/>
      <c r="I156" s="1255"/>
      <c r="J156" s="609"/>
      <c r="K156" s="609"/>
    </row>
    <row r="157" spans="3:11" ht="16.8">
      <c r="C157" s="1281" t="s">
        <v>338</v>
      </c>
      <c r="D157" s="1328" t="s">
        <v>867</v>
      </c>
      <c r="E157" s="1279">
        <v>9.32</v>
      </c>
      <c r="F157" s="1279">
        <v>7.14</v>
      </c>
      <c r="G157" s="1257"/>
      <c r="H157" s="1255"/>
      <c r="I157" s="1255"/>
      <c r="J157" s="609"/>
      <c r="K157" s="609"/>
    </row>
    <row r="158" spans="3:11" ht="16.8">
      <c r="C158" s="1281" t="s">
        <v>339</v>
      </c>
      <c r="D158" s="1328" t="s">
        <v>867</v>
      </c>
      <c r="E158" s="1279">
        <v>9.75</v>
      </c>
      <c r="F158" s="1279">
        <v>6.97</v>
      </c>
      <c r="G158" s="1257"/>
      <c r="H158" s="1255"/>
      <c r="I158" s="1255"/>
      <c r="J158" s="609"/>
      <c r="K158" s="609"/>
    </row>
    <row r="159" spans="3:11" ht="16.8">
      <c r="C159" s="1281" t="s">
        <v>340</v>
      </c>
      <c r="D159" s="1328" t="s">
        <v>867</v>
      </c>
      <c r="E159" s="1279">
        <v>9.8699999999999992</v>
      </c>
      <c r="F159" s="1279">
        <v>7.1</v>
      </c>
      <c r="G159" s="1257"/>
      <c r="H159" s="1255"/>
      <c r="I159" s="1255"/>
      <c r="J159" s="609"/>
      <c r="K159" s="609"/>
    </row>
    <row r="160" spans="3:11" ht="16.8">
      <c r="C160" s="1281" t="s">
        <v>341</v>
      </c>
      <c r="D160" s="1328" t="s">
        <v>867</v>
      </c>
      <c r="E160" s="1279">
        <v>9.56</v>
      </c>
      <c r="F160" s="1279">
        <v>7.11</v>
      </c>
      <c r="G160" s="1257"/>
      <c r="H160" s="1255"/>
      <c r="I160" s="1255"/>
      <c r="J160" s="609"/>
      <c r="K160" s="609"/>
    </row>
    <row r="161" spans="3:11" ht="16.8">
      <c r="C161" s="1281" t="s">
        <v>342</v>
      </c>
      <c r="D161" s="1328" t="s">
        <v>867</v>
      </c>
      <c r="E161" s="1279">
        <v>9.4700000000000006</v>
      </c>
      <c r="F161" s="1279">
        <v>7.38</v>
      </c>
      <c r="G161" s="1257"/>
      <c r="H161" s="1255"/>
      <c r="I161" s="1255"/>
      <c r="J161" s="609"/>
      <c r="K161" s="609"/>
    </row>
    <row r="162" spans="3:11" ht="16.8">
      <c r="C162" s="1281" t="s">
        <v>343</v>
      </c>
      <c r="D162" s="1328" t="s">
        <v>867</v>
      </c>
      <c r="E162" s="1279">
        <v>9.49</v>
      </c>
      <c r="F162" s="1279">
        <v>7.38</v>
      </c>
      <c r="G162" s="1257"/>
      <c r="H162" s="1255"/>
      <c r="I162" s="1255"/>
      <c r="J162" s="609"/>
      <c r="K162" s="609"/>
    </row>
    <row r="163" spans="3:11" ht="16.8">
      <c r="C163" s="1281" t="s">
        <v>344</v>
      </c>
      <c r="D163" s="1328" t="s">
        <v>867</v>
      </c>
      <c r="E163" s="1279">
        <v>9.48</v>
      </c>
      <c r="F163" s="1279">
        <v>7.39</v>
      </c>
      <c r="G163" s="1257"/>
      <c r="H163" s="1255"/>
      <c r="I163" s="1255"/>
      <c r="J163" s="609"/>
      <c r="K163" s="609"/>
    </row>
    <row r="164" spans="3:11" ht="16.8">
      <c r="C164" s="1281"/>
      <c r="D164" s="1328"/>
      <c r="E164" s="1279"/>
      <c r="F164" s="1279"/>
      <c r="G164" s="1257"/>
      <c r="H164" s="1255"/>
      <c r="I164" s="1255"/>
      <c r="J164" s="609"/>
      <c r="K164" s="609"/>
    </row>
    <row r="165" spans="3:11" ht="16.8">
      <c r="C165" s="1280">
        <v>2019</v>
      </c>
      <c r="D165" s="1328"/>
      <c r="E165" s="1279"/>
      <c r="F165" s="1279"/>
      <c r="G165" s="1257"/>
      <c r="H165" s="1255"/>
      <c r="I165" s="1255"/>
      <c r="J165" s="609"/>
      <c r="K165" s="609"/>
    </row>
    <row r="166" spans="3:11" ht="16.8">
      <c r="C166" s="1280" t="s">
        <v>345</v>
      </c>
      <c r="D166" s="1328" t="s">
        <v>867</v>
      </c>
      <c r="E166" s="1279">
        <v>9.4700000000000006</v>
      </c>
      <c r="F166" s="1279">
        <v>7.4</v>
      </c>
      <c r="G166" s="1257"/>
      <c r="H166" s="1255"/>
      <c r="I166" s="1255"/>
      <c r="J166" s="609"/>
      <c r="K166" s="609"/>
    </row>
    <row r="167" spans="3:11" ht="16.8">
      <c r="C167" s="1280" t="s">
        <v>334</v>
      </c>
      <c r="D167" s="1328" t="s">
        <v>867</v>
      </c>
      <c r="E167" s="1279">
        <v>9.23</v>
      </c>
      <c r="F167" s="1279">
        <v>7.3</v>
      </c>
      <c r="G167" s="1257"/>
      <c r="H167" s="1255"/>
      <c r="I167" s="1255"/>
      <c r="J167" s="609"/>
      <c r="K167" s="609"/>
    </row>
    <row r="168" spans="3:11" ht="16.8">
      <c r="C168" s="1280" t="s">
        <v>335</v>
      </c>
      <c r="D168" s="1328" t="s">
        <v>867</v>
      </c>
      <c r="E168" s="1279">
        <v>9.23</v>
      </c>
      <c r="F168" s="1279">
        <v>7.31</v>
      </c>
      <c r="G168" s="1257"/>
      <c r="H168" s="1255"/>
      <c r="I168" s="1255"/>
      <c r="J168" s="609"/>
      <c r="K168" s="609"/>
    </row>
    <row r="169" spans="3:11" ht="16.8">
      <c r="C169" s="1280" t="s">
        <v>336</v>
      </c>
      <c r="D169" s="1328" t="s">
        <v>867</v>
      </c>
      <c r="E169" s="1279">
        <v>9.3000000000000007</v>
      </c>
      <c r="F169" s="1279">
        <v>7.38</v>
      </c>
      <c r="G169" s="1257"/>
      <c r="H169" s="1255"/>
      <c r="I169" s="1255"/>
      <c r="J169" s="609"/>
      <c r="K169" s="609"/>
    </row>
    <row r="170" spans="3:11" ht="16.8">
      <c r="C170" s="1280" t="s">
        <v>337</v>
      </c>
      <c r="D170" s="1328" t="s">
        <v>1336</v>
      </c>
      <c r="E170" s="1279">
        <v>9.31</v>
      </c>
      <c r="F170" s="1279">
        <v>7.33</v>
      </c>
      <c r="G170" s="1257"/>
      <c r="H170" s="1255"/>
      <c r="I170" s="1255"/>
      <c r="J170" s="609"/>
      <c r="K170" s="609"/>
    </row>
    <row r="171" spans="3:11" ht="16.8">
      <c r="C171" s="1280" t="s">
        <v>338</v>
      </c>
      <c r="D171" s="1328" t="s">
        <v>1336</v>
      </c>
      <c r="E171" s="1279">
        <v>9.15</v>
      </c>
      <c r="F171" s="1279">
        <v>7.67</v>
      </c>
      <c r="G171" s="1257"/>
      <c r="H171" s="1255"/>
      <c r="I171" s="1255"/>
      <c r="J171" s="609"/>
      <c r="K171" s="609"/>
    </row>
    <row r="172" spans="3:11" ht="16.8">
      <c r="C172" s="1280" t="s">
        <v>339</v>
      </c>
      <c r="D172" s="1328" t="s">
        <v>946</v>
      </c>
      <c r="E172" s="1279">
        <v>9.5399999999999991</v>
      </c>
      <c r="F172" s="1279">
        <v>8.4</v>
      </c>
      <c r="G172" s="1257"/>
      <c r="H172" s="1255"/>
      <c r="I172" s="1255"/>
      <c r="J172" s="609"/>
      <c r="K172" s="609"/>
    </row>
    <row r="173" spans="3:11" ht="16.8">
      <c r="C173" s="1280" t="s">
        <v>340</v>
      </c>
      <c r="D173" s="1328" t="s">
        <v>946</v>
      </c>
      <c r="E173" s="1279">
        <v>14.37</v>
      </c>
      <c r="F173" s="1279">
        <v>18.43</v>
      </c>
      <c r="G173" s="1257"/>
      <c r="H173" s="1255"/>
      <c r="I173" s="1255"/>
      <c r="J173" s="609"/>
      <c r="K173" s="609"/>
    </row>
    <row r="174" spans="3:11" ht="17.399999999999999" thickBot="1">
      <c r="C174" s="1708" t="s">
        <v>341</v>
      </c>
      <c r="D174" s="1709" t="s">
        <v>946</v>
      </c>
      <c r="E174" s="1710">
        <v>14.64</v>
      </c>
      <c r="F174" s="1710">
        <v>19.809999999999999</v>
      </c>
      <c r="G174" s="1257"/>
      <c r="H174" s="1255"/>
      <c r="I174" s="1255"/>
      <c r="J174" s="609"/>
      <c r="K174" s="609"/>
    </row>
    <row r="175" spans="3:11" ht="21">
      <c r="C175" s="933" t="s">
        <v>1798</v>
      </c>
      <c r="D175" s="1407"/>
      <c r="E175" s="1255"/>
      <c r="F175" s="1255"/>
      <c r="G175" s="1257"/>
      <c r="H175" s="1255"/>
      <c r="I175" s="1255"/>
      <c r="J175" s="609"/>
      <c r="K175" s="609"/>
    </row>
    <row r="176" spans="3:11" ht="16.8">
      <c r="C176" s="1258" t="s">
        <v>998</v>
      </c>
      <c r="D176" s="1258"/>
      <c r="E176" s="1259"/>
      <c r="F176" s="1259"/>
      <c r="G176" s="1259"/>
      <c r="H176" s="1259"/>
      <c r="I176" s="1259"/>
      <c r="J176" s="609"/>
      <c r="K176" s="609"/>
    </row>
    <row r="177" spans="3:11" ht="15.75" customHeight="1">
      <c r="C177" s="1929" t="s">
        <v>1775</v>
      </c>
      <c r="D177" s="1929"/>
      <c r="E177" s="1929"/>
      <c r="F177" s="1929"/>
      <c r="G177" s="1259"/>
      <c r="H177" s="1259"/>
      <c r="I177" s="1259"/>
      <c r="J177" s="609"/>
      <c r="K177" s="609"/>
    </row>
    <row r="178" spans="3:11" ht="15.75" customHeight="1">
      <c r="C178" s="1204"/>
      <c r="D178" s="1204"/>
      <c r="E178" s="1204"/>
      <c r="F178" s="1204"/>
      <c r="G178" s="1260"/>
      <c r="H178" s="1260"/>
      <c r="I178" s="1260"/>
      <c r="J178" s="756"/>
      <c r="K178" s="756"/>
    </row>
    <row r="179" spans="3:11" ht="15.75" customHeight="1">
      <c r="C179" s="1924"/>
      <c r="D179" s="1924"/>
      <c r="E179" s="1924"/>
      <c r="F179" s="1924"/>
      <c r="G179" s="192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937" t="s">
        <v>1777</v>
      </c>
      <c r="B1" s="1937"/>
      <c r="C1" s="1937"/>
      <c r="D1" s="1937"/>
      <c r="E1" s="1937"/>
      <c r="F1" s="1937"/>
      <c r="G1" s="1937"/>
      <c r="H1" s="1937"/>
      <c r="I1" s="23"/>
      <c r="J1" s="23"/>
      <c r="K1" s="23"/>
    </row>
    <row r="2" spans="1:11" ht="18" customHeight="1" thickBot="1">
      <c r="A2" s="970"/>
      <c r="B2" s="970"/>
      <c r="C2" s="970"/>
      <c r="D2" s="970"/>
      <c r="E2" s="970"/>
      <c r="F2" s="970" t="s">
        <v>296</v>
      </c>
      <c r="G2" s="970"/>
      <c r="H2" s="970"/>
      <c r="I2" s="23"/>
      <c r="J2" s="23"/>
      <c r="K2" s="23"/>
    </row>
    <row r="3" spans="1:11" ht="12.75" customHeight="1" thickTop="1">
      <c r="A3" s="1430"/>
      <c r="B3" s="1430"/>
      <c r="C3" s="1420"/>
      <c r="D3" s="1420"/>
      <c r="E3" s="1421"/>
      <c r="F3" s="1413"/>
      <c r="G3" s="971"/>
      <c r="H3" s="973"/>
      <c r="I3" s="25"/>
      <c r="J3" s="23"/>
      <c r="K3" s="23"/>
    </row>
    <row r="4" spans="1:11" ht="12.75" customHeight="1">
      <c r="A4" s="1431"/>
      <c r="B4" s="1938" t="s">
        <v>1158</v>
      </c>
      <c r="C4" s="1937"/>
      <c r="D4" s="1937"/>
      <c r="E4" s="1939"/>
      <c r="F4" s="975" t="s">
        <v>1157</v>
      </c>
      <c r="G4" s="974"/>
      <c r="H4" s="975"/>
      <c r="I4" s="25"/>
      <c r="J4" s="23"/>
      <c r="K4" s="23"/>
    </row>
    <row r="5" spans="1:11" ht="12.75" customHeight="1">
      <c r="A5" s="1431"/>
      <c r="B5" s="1431"/>
      <c r="C5" s="970"/>
      <c r="D5" s="970"/>
      <c r="E5" s="1422"/>
      <c r="F5" s="977"/>
      <c r="G5" s="970"/>
      <c r="H5" s="977"/>
      <c r="I5" s="25"/>
      <c r="J5" s="23"/>
      <c r="K5" s="23"/>
    </row>
    <row r="6" spans="1:11" ht="12.75" customHeight="1" thickBot="1">
      <c r="A6" s="1431"/>
      <c r="B6" s="1431"/>
      <c r="C6" s="970"/>
      <c r="D6" s="970"/>
      <c r="E6" s="1422"/>
      <c r="F6" s="977"/>
      <c r="G6" s="970"/>
      <c r="H6" s="977"/>
      <c r="I6" s="25"/>
      <c r="J6" s="23"/>
      <c r="K6" s="23"/>
    </row>
    <row r="7" spans="1:11" ht="12.75" customHeight="1" thickTop="1" thickBot="1">
      <c r="A7" s="1685"/>
      <c r="B7" s="971"/>
      <c r="C7" s="1432"/>
      <c r="D7" s="1432"/>
      <c r="E7" s="1433"/>
      <c r="F7" s="1413"/>
      <c r="G7" s="971"/>
      <c r="H7" s="972"/>
      <c r="I7" s="25"/>
      <c r="J7" s="23"/>
      <c r="K7" s="23"/>
    </row>
    <row r="8" spans="1:11" ht="12.75" customHeight="1">
      <c r="A8" s="1686" t="s">
        <v>263</v>
      </c>
      <c r="B8" s="1697" t="s">
        <v>786</v>
      </c>
      <c r="C8" s="1697" t="s">
        <v>787</v>
      </c>
      <c r="D8" s="979" t="s">
        <v>421</v>
      </c>
      <c r="E8" s="1423" t="s">
        <v>422</v>
      </c>
      <c r="F8" s="1406" t="s">
        <v>787</v>
      </c>
      <c r="G8" s="979" t="s">
        <v>421</v>
      </c>
      <c r="H8" s="978" t="s">
        <v>422</v>
      </c>
      <c r="I8" s="25"/>
      <c r="J8" s="23"/>
      <c r="K8" s="23"/>
    </row>
    <row r="9" spans="1:11" ht="12.75" customHeight="1" thickBot="1">
      <c r="A9" s="1687"/>
      <c r="B9" s="1687"/>
      <c r="C9" s="1687"/>
      <c r="D9" s="970"/>
      <c r="E9" s="1434"/>
      <c r="F9" s="977"/>
      <c r="G9" s="970"/>
      <c r="H9" s="976"/>
      <c r="I9" s="25"/>
      <c r="J9" s="23"/>
      <c r="K9" s="23"/>
    </row>
    <row r="10" spans="1:11" ht="18" customHeight="1" thickTop="1">
      <c r="A10" s="1688"/>
      <c r="B10" s="1698"/>
      <c r="C10" s="1698"/>
      <c r="D10" s="971"/>
      <c r="E10" s="1433"/>
      <c r="F10" s="1413"/>
      <c r="G10" s="971"/>
      <c r="H10" s="972"/>
      <c r="I10" s="25"/>
      <c r="J10" s="23"/>
      <c r="K10" s="23"/>
    </row>
    <row r="11" spans="1:11" ht="12.75" hidden="1" customHeight="1">
      <c r="A11" s="1686">
        <v>1999</v>
      </c>
      <c r="B11" s="1687"/>
      <c r="C11" s="1687"/>
      <c r="D11" s="970"/>
      <c r="E11" s="1434"/>
      <c r="F11" s="977"/>
      <c r="G11" s="970"/>
      <c r="H11" s="976"/>
      <c r="I11" s="25"/>
      <c r="J11" s="23"/>
      <c r="K11" s="23"/>
    </row>
    <row r="12" spans="1:11" ht="12.75" hidden="1" customHeight="1">
      <c r="A12" s="1686"/>
      <c r="B12" s="1686"/>
      <c r="C12" s="1686"/>
      <c r="D12" s="979"/>
      <c r="E12" s="1423"/>
      <c r="F12" s="1406"/>
      <c r="G12" s="979"/>
      <c r="H12" s="978"/>
      <c r="I12" s="25"/>
      <c r="J12" s="23"/>
      <c r="K12" s="23"/>
    </row>
    <row r="13" spans="1:11" ht="12.75" hidden="1" customHeight="1">
      <c r="A13" s="1689" t="s">
        <v>307</v>
      </c>
      <c r="B13" s="1686" t="s">
        <v>788</v>
      </c>
      <c r="C13" s="1686" t="s">
        <v>789</v>
      </c>
      <c r="D13" s="979" t="s">
        <v>790</v>
      </c>
      <c r="E13" s="1423" t="s">
        <v>791</v>
      </c>
      <c r="F13" s="1406" t="s">
        <v>792</v>
      </c>
      <c r="G13" s="979" t="s">
        <v>793</v>
      </c>
      <c r="H13" s="978" t="s">
        <v>794</v>
      </c>
      <c r="I13" s="25"/>
      <c r="J13" s="23"/>
      <c r="K13" s="23"/>
    </row>
    <row r="14" spans="1:11" ht="12.75" hidden="1" customHeight="1">
      <c r="A14" s="1689" t="s">
        <v>308</v>
      </c>
      <c r="B14" s="1686" t="s">
        <v>788</v>
      </c>
      <c r="C14" s="1686" t="s">
        <v>789</v>
      </c>
      <c r="D14" s="979" t="s">
        <v>595</v>
      </c>
      <c r="E14" s="1423" t="s">
        <v>791</v>
      </c>
      <c r="F14" s="1406" t="s">
        <v>795</v>
      </c>
      <c r="G14" s="979" t="s">
        <v>612</v>
      </c>
      <c r="H14" s="978" t="s">
        <v>796</v>
      </c>
      <c r="I14" s="25"/>
      <c r="J14" s="23"/>
      <c r="K14" s="23"/>
    </row>
    <row r="15" spans="1:11" ht="12.75" hidden="1" customHeight="1">
      <c r="A15" s="1689" t="s">
        <v>311</v>
      </c>
      <c r="B15" s="1686" t="s">
        <v>788</v>
      </c>
      <c r="C15" s="1686" t="s">
        <v>797</v>
      </c>
      <c r="D15" s="979" t="s">
        <v>798</v>
      </c>
      <c r="E15" s="1423" t="s">
        <v>799</v>
      </c>
      <c r="F15" s="1406" t="s">
        <v>800</v>
      </c>
      <c r="G15" s="979" t="s">
        <v>801</v>
      </c>
      <c r="H15" s="978" t="s">
        <v>796</v>
      </c>
      <c r="I15" s="25"/>
      <c r="J15" s="23"/>
      <c r="K15" s="23"/>
    </row>
    <row r="16" spans="1:11" ht="12.75" hidden="1" customHeight="1">
      <c r="A16" s="1689"/>
      <c r="B16" s="1699"/>
      <c r="C16" s="1699"/>
      <c r="D16" s="981"/>
      <c r="E16" s="1435"/>
      <c r="F16" s="1414"/>
      <c r="G16" s="981"/>
      <c r="H16" s="980"/>
      <c r="I16" s="25"/>
      <c r="J16" s="23"/>
      <c r="K16" s="23"/>
    </row>
    <row r="17" spans="1:11" ht="12.75" hidden="1" customHeight="1">
      <c r="A17" s="1686" t="s">
        <v>710</v>
      </c>
      <c r="B17" s="1699"/>
      <c r="C17" s="1686"/>
      <c r="D17" s="981"/>
      <c r="E17" s="1435"/>
      <c r="F17" s="1414"/>
      <c r="G17" s="981"/>
      <c r="H17" s="980"/>
      <c r="I17" s="25"/>
      <c r="J17" s="23"/>
      <c r="K17" s="23"/>
    </row>
    <row r="18" spans="1:11" ht="12.75" hidden="1" customHeight="1">
      <c r="A18" s="1686"/>
      <c r="B18" s="1699"/>
      <c r="C18" s="1699"/>
      <c r="D18" s="981"/>
      <c r="E18" s="1435"/>
      <c r="F18" s="1414"/>
      <c r="G18" s="981"/>
      <c r="H18" s="980"/>
      <c r="I18" s="25"/>
      <c r="J18" s="23"/>
      <c r="K18" s="23"/>
    </row>
    <row r="19" spans="1:11" ht="12.75" hidden="1" customHeight="1">
      <c r="A19" s="1689" t="s">
        <v>298</v>
      </c>
      <c r="B19" s="1686" t="s">
        <v>788</v>
      </c>
      <c r="C19" s="1686" t="s">
        <v>803</v>
      </c>
      <c r="D19" s="979" t="s">
        <v>804</v>
      </c>
      <c r="E19" s="1423" t="s">
        <v>799</v>
      </c>
      <c r="F19" s="1406" t="s">
        <v>805</v>
      </c>
      <c r="G19" s="979" t="s">
        <v>806</v>
      </c>
      <c r="H19" s="978" t="s">
        <v>807</v>
      </c>
      <c r="I19" s="25"/>
      <c r="J19" s="23"/>
      <c r="K19" s="23"/>
    </row>
    <row r="20" spans="1:11" ht="12.75" hidden="1" customHeight="1">
      <c r="A20" s="1689" t="s">
        <v>299</v>
      </c>
      <c r="B20" s="1686" t="s">
        <v>788</v>
      </c>
      <c r="C20" s="1686" t="s">
        <v>803</v>
      </c>
      <c r="D20" s="979" t="s">
        <v>808</v>
      </c>
      <c r="E20" s="1423" t="s">
        <v>799</v>
      </c>
      <c r="F20" s="1406" t="s">
        <v>809</v>
      </c>
      <c r="G20" s="979" t="s">
        <v>810</v>
      </c>
      <c r="H20" s="978" t="s">
        <v>794</v>
      </c>
      <c r="I20" s="25"/>
      <c r="J20" s="23"/>
      <c r="K20" s="23"/>
    </row>
    <row r="21" spans="1:11" ht="12.75" hidden="1" customHeight="1">
      <c r="A21" s="1689" t="s">
        <v>300</v>
      </c>
      <c r="B21" s="1686" t="s">
        <v>788</v>
      </c>
      <c r="C21" s="1686" t="s">
        <v>811</v>
      </c>
      <c r="D21" s="979" t="s">
        <v>808</v>
      </c>
      <c r="E21" s="1423" t="s">
        <v>799</v>
      </c>
      <c r="F21" s="1406" t="s">
        <v>812</v>
      </c>
      <c r="G21" s="979" t="s">
        <v>813</v>
      </c>
      <c r="H21" s="978" t="s">
        <v>796</v>
      </c>
      <c r="I21" s="25"/>
      <c r="J21" s="23"/>
      <c r="K21" s="23"/>
    </row>
    <row r="22" spans="1:11" ht="12.75" hidden="1" customHeight="1">
      <c r="A22" s="1689" t="s">
        <v>301</v>
      </c>
      <c r="B22" s="1686" t="s">
        <v>788</v>
      </c>
      <c r="C22" s="1686" t="s">
        <v>814</v>
      </c>
      <c r="D22" s="979" t="s">
        <v>815</v>
      </c>
      <c r="E22" s="1423" t="s">
        <v>817</v>
      </c>
      <c r="F22" s="1406" t="s">
        <v>818</v>
      </c>
      <c r="G22" s="979" t="s">
        <v>819</v>
      </c>
      <c r="H22" s="978" t="s">
        <v>794</v>
      </c>
      <c r="I22" s="25"/>
      <c r="J22" s="23"/>
      <c r="K22" s="23"/>
    </row>
    <row r="23" spans="1:11" ht="12.75" hidden="1" customHeight="1">
      <c r="A23" s="1689" t="s">
        <v>302</v>
      </c>
      <c r="B23" s="1686" t="s">
        <v>788</v>
      </c>
      <c r="C23" s="1686" t="s">
        <v>820</v>
      </c>
      <c r="D23" s="979" t="s">
        <v>821</v>
      </c>
      <c r="E23" s="1423" t="s">
        <v>817</v>
      </c>
      <c r="F23" s="1406" t="s">
        <v>822</v>
      </c>
      <c r="G23" s="979" t="s">
        <v>823</v>
      </c>
      <c r="H23" s="978" t="s">
        <v>794</v>
      </c>
      <c r="I23" s="25"/>
      <c r="J23" s="23"/>
      <c r="K23" s="23"/>
    </row>
    <row r="24" spans="1:11" ht="12.75" hidden="1" customHeight="1">
      <c r="A24" s="1689" t="s">
        <v>303</v>
      </c>
      <c r="B24" s="1686" t="s">
        <v>788</v>
      </c>
      <c r="C24" s="1686" t="s">
        <v>820</v>
      </c>
      <c r="D24" s="979" t="s">
        <v>821</v>
      </c>
      <c r="E24" s="1423" t="s">
        <v>817</v>
      </c>
      <c r="F24" s="1406" t="s">
        <v>824</v>
      </c>
      <c r="G24" s="979" t="s">
        <v>825</v>
      </c>
      <c r="H24" s="978" t="s">
        <v>794</v>
      </c>
      <c r="I24" s="25"/>
      <c r="J24" s="23"/>
      <c r="K24" s="23"/>
    </row>
    <row r="25" spans="1:11" ht="12.75" hidden="1" customHeight="1">
      <c r="A25" s="1689" t="s">
        <v>304</v>
      </c>
      <c r="B25" s="1686" t="s">
        <v>788</v>
      </c>
      <c r="C25" s="1686" t="s">
        <v>826</v>
      </c>
      <c r="D25" s="979" t="s">
        <v>821</v>
      </c>
      <c r="E25" s="1423" t="s">
        <v>827</v>
      </c>
      <c r="F25" s="1406" t="s">
        <v>828</v>
      </c>
      <c r="G25" s="979" t="s">
        <v>825</v>
      </c>
      <c r="H25" s="978" t="s">
        <v>794</v>
      </c>
      <c r="I25" s="25"/>
      <c r="J25" s="23"/>
      <c r="K25" s="23"/>
    </row>
    <row r="26" spans="1:11" ht="12.75" hidden="1" customHeight="1">
      <c r="A26" s="1689" t="s">
        <v>305</v>
      </c>
      <c r="B26" s="1686" t="s">
        <v>788</v>
      </c>
      <c r="C26" s="1686" t="s">
        <v>829</v>
      </c>
      <c r="D26" s="979" t="s">
        <v>821</v>
      </c>
      <c r="E26" s="1423" t="s">
        <v>830</v>
      </c>
      <c r="F26" s="1406" t="s">
        <v>468</v>
      </c>
      <c r="G26" s="979" t="s">
        <v>582</v>
      </c>
      <c r="H26" s="978" t="s">
        <v>831</v>
      </c>
      <c r="I26" s="25"/>
      <c r="J26" s="23"/>
      <c r="K26" s="23"/>
    </row>
    <row r="27" spans="1:11" ht="12.75" hidden="1" customHeight="1">
      <c r="A27" s="1689" t="s">
        <v>306</v>
      </c>
      <c r="B27" s="1686" t="s">
        <v>832</v>
      </c>
      <c r="C27" s="1686" t="s">
        <v>833</v>
      </c>
      <c r="D27" s="979" t="s">
        <v>834</v>
      </c>
      <c r="E27" s="1423" t="s">
        <v>835</v>
      </c>
      <c r="F27" s="1406" t="s">
        <v>836</v>
      </c>
      <c r="G27" s="979" t="s">
        <v>794</v>
      </c>
      <c r="H27" s="978" t="s">
        <v>837</v>
      </c>
      <c r="I27" s="25"/>
      <c r="J27" s="23"/>
      <c r="K27" s="23"/>
    </row>
    <row r="28" spans="1:11" ht="12.75" hidden="1" customHeight="1">
      <c r="A28" s="1689" t="s">
        <v>307</v>
      </c>
      <c r="B28" s="1686" t="s">
        <v>838</v>
      </c>
      <c r="C28" s="1686" t="s">
        <v>839</v>
      </c>
      <c r="D28" s="979" t="s">
        <v>840</v>
      </c>
      <c r="E28" s="1423" t="s">
        <v>835</v>
      </c>
      <c r="F28" s="1406" t="s">
        <v>481</v>
      </c>
      <c r="G28" s="979" t="s">
        <v>841</v>
      </c>
      <c r="H28" s="978" t="s">
        <v>842</v>
      </c>
      <c r="I28" s="25"/>
      <c r="J28" s="23"/>
      <c r="K28" s="23"/>
    </row>
    <row r="29" spans="1:11" ht="12.75" hidden="1" customHeight="1">
      <c r="A29" s="1689" t="s">
        <v>308</v>
      </c>
      <c r="B29" s="1686" t="s">
        <v>843</v>
      </c>
      <c r="C29" s="1686" t="s">
        <v>839</v>
      </c>
      <c r="D29" s="979" t="s">
        <v>840</v>
      </c>
      <c r="E29" s="1423" t="s">
        <v>835</v>
      </c>
      <c r="F29" s="1406" t="s">
        <v>481</v>
      </c>
      <c r="G29" s="979" t="s">
        <v>841</v>
      </c>
      <c r="H29" s="978" t="s">
        <v>842</v>
      </c>
      <c r="I29" s="25"/>
      <c r="J29" s="23"/>
      <c r="K29" s="23"/>
    </row>
    <row r="30" spans="1:11" ht="12.75" hidden="1" customHeight="1">
      <c r="A30" s="1689" t="s">
        <v>311</v>
      </c>
      <c r="B30" s="1686" t="s">
        <v>832</v>
      </c>
      <c r="C30" s="1686" t="s">
        <v>839</v>
      </c>
      <c r="D30" s="979" t="s">
        <v>844</v>
      </c>
      <c r="E30" s="1423" t="s">
        <v>835</v>
      </c>
      <c r="F30" s="1406" t="s">
        <v>848</v>
      </c>
      <c r="G30" s="979" t="s">
        <v>841</v>
      </c>
      <c r="H30" s="978" t="s">
        <v>842</v>
      </c>
      <c r="I30" s="25"/>
      <c r="J30" s="23"/>
      <c r="K30" s="23"/>
    </row>
    <row r="31" spans="1:11" ht="12.75" hidden="1" customHeight="1">
      <c r="A31" s="1689"/>
      <c r="B31" s="1686"/>
      <c r="C31" s="1686"/>
      <c r="D31" s="979"/>
      <c r="E31" s="1423"/>
      <c r="F31" s="1406"/>
      <c r="G31" s="979"/>
      <c r="H31" s="978"/>
      <c r="I31" s="25"/>
      <c r="J31" s="23"/>
      <c r="K31" s="23"/>
    </row>
    <row r="32" spans="1:11" ht="12.75" hidden="1" customHeight="1">
      <c r="A32" s="1686">
        <v>2001</v>
      </c>
      <c r="B32" s="1686"/>
      <c r="C32" s="1686"/>
      <c r="D32" s="979"/>
      <c r="E32" s="1423"/>
      <c r="F32" s="1406"/>
      <c r="G32" s="979"/>
      <c r="H32" s="978"/>
      <c r="I32" s="25"/>
      <c r="J32" s="23"/>
      <c r="K32" s="23"/>
    </row>
    <row r="33" spans="1:11" ht="12.75" hidden="1" customHeight="1">
      <c r="A33" s="1689"/>
      <c r="B33" s="1686"/>
      <c r="C33" s="1686"/>
      <c r="D33" s="979"/>
      <c r="E33" s="1423"/>
      <c r="F33" s="1406"/>
      <c r="G33" s="979"/>
      <c r="H33" s="978"/>
      <c r="I33" s="25"/>
      <c r="J33" s="23"/>
      <c r="K33" s="23"/>
    </row>
    <row r="34" spans="1:11" ht="12.75" hidden="1" customHeight="1">
      <c r="A34" s="1689" t="s">
        <v>298</v>
      </c>
      <c r="B34" s="1686" t="s">
        <v>849</v>
      </c>
      <c r="C34" s="1686" t="s">
        <v>850</v>
      </c>
      <c r="D34" s="979" t="s">
        <v>851</v>
      </c>
      <c r="E34" s="1423" t="s">
        <v>852</v>
      </c>
      <c r="F34" s="1406" t="s">
        <v>853</v>
      </c>
      <c r="G34" s="979" t="s">
        <v>854</v>
      </c>
      <c r="H34" s="978" t="s">
        <v>785</v>
      </c>
      <c r="I34" s="25"/>
      <c r="J34" s="23"/>
      <c r="K34" s="23"/>
    </row>
    <row r="35" spans="1:11" ht="12.75" hidden="1" customHeight="1">
      <c r="A35" s="1689" t="s">
        <v>299</v>
      </c>
      <c r="B35" s="1686" t="s">
        <v>855</v>
      </c>
      <c r="C35" s="1686" t="s">
        <v>856</v>
      </c>
      <c r="D35" s="979" t="s">
        <v>857</v>
      </c>
      <c r="E35" s="1423" t="s">
        <v>858</v>
      </c>
      <c r="F35" s="1406" t="s">
        <v>859</v>
      </c>
      <c r="G35" s="979" t="s">
        <v>860</v>
      </c>
      <c r="H35" s="978" t="s">
        <v>861</v>
      </c>
      <c r="I35" s="25"/>
      <c r="J35" s="23"/>
      <c r="K35" s="23"/>
    </row>
    <row r="36" spans="1:11" ht="12.75" hidden="1" customHeight="1">
      <c r="A36" s="1689" t="s">
        <v>300</v>
      </c>
      <c r="B36" s="1686" t="s">
        <v>855</v>
      </c>
      <c r="C36" s="1686" t="s">
        <v>862</v>
      </c>
      <c r="D36" s="979" t="s">
        <v>863</v>
      </c>
      <c r="E36" s="1423" t="s">
        <v>858</v>
      </c>
      <c r="F36" s="1406" t="s">
        <v>864</v>
      </c>
      <c r="G36" s="979" t="s">
        <v>865</v>
      </c>
      <c r="H36" s="982">
        <v>15</v>
      </c>
      <c r="I36" s="25"/>
      <c r="J36" s="23"/>
      <c r="K36" s="23"/>
    </row>
    <row r="37" spans="1:11" ht="12.75" hidden="1" customHeight="1">
      <c r="A37" s="1689" t="s">
        <v>301</v>
      </c>
      <c r="B37" s="1686" t="s">
        <v>866</v>
      </c>
      <c r="C37" s="1686" t="s">
        <v>867</v>
      </c>
      <c r="D37" s="979" t="s">
        <v>868</v>
      </c>
      <c r="E37" s="1423" t="s">
        <v>869</v>
      </c>
      <c r="F37" s="1406" t="s">
        <v>870</v>
      </c>
      <c r="G37" s="979" t="s">
        <v>871</v>
      </c>
      <c r="H37" s="982" t="s">
        <v>861</v>
      </c>
      <c r="I37" s="25"/>
      <c r="J37" s="23"/>
      <c r="K37" s="23"/>
    </row>
    <row r="38" spans="1:11" ht="12.75" hidden="1" customHeight="1">
      <c r="A38" s="1689" t="s">
        <v>302</v>
      </c>
      <c r="B38" s="1686" t="s">
        <v>866</v>
      </c>
      <c r="C38" s="1686" t="s">
        <v>872</v>
      </c>
      <c r="D38" s="979" t="s">
        <v>873</v>
      </c>
      <c r="E38" s="1423" t="s">
        <v>873</v>
      </c>
      <c r="F38" s="1406" t="s">
        <v>874</v>
      </c>
      <c r="G38" s="979" t="s">
        <v>875</v>
      </c>
      <c r="H38" s="982">
        <v>15</v>
      </c>
      <c r="I38" s="25"/>
      <c r="J38" s="23"/>
      <c r="K38" s="23"/>
    </row>
    <row r="39" spans="1:11" ht="12.75" hidden="1" customHeight="1">
      <c r="A39" s="1689" t="s">
        <v>303</v>
      </c>
      <c r="B39" s="1686" t="s">
        <v>876</v>
      </c>
      <c r="C39" s="1686" t="s">
        <v>872</v>
      </c>
      <c r="D39" s="979" t="s">
        <v>873</v>
      </c>
      <c r="E39" s="1423" t="s">
        <v>873</v>
      </c>
      <c r="F39" s="1406" t="s">
        <v>877</v>
      </c>
      <c r="G39" s="979" t="s">
        <v>878</v>
      </c>
      <c r="H39" s="982" t="s">
        <v>879</v>
      </c>
      <c r="I39" s="25"/>
      <c r="J39" s="23"/>
      <c r="K39" s="23"/>
    </row>
    <row r="40" spans="1:11" ht="12.75" hidden="1" customHeight="1">
      <c r="A40" s="1689" t="s">
        <v>304</v>
      </c>
      <c r="B40" s="1686" t="s">
        <v>880</v>
      </c>
      <c r="C40" s="1686" t="s">
        <v>867</v>
      </c>
      <c r="D40" s="979" t="s">
        <v>881</v>
      </c>
      <c r="E40" s="1423" t="s">
        <v>882</v>
      </c>
      <c r="F40" s="1406" t="s">
        <v>883</v>
      </c>
      <c r="G40" s="979" t="s">
        <v>878</v>
      </c>
      <c r="H40" s="982" t="s">
        <v>879</v>
      </c>
      <c r="I40" s="25"/>
      <c r="J40" s="23"/>
      <c r="K40" s="23"/>
    </row>
    <row r="41" spans="1:11" ht="12.75" hidden="1" customHeight="1">
      <c r="A41" s="1689" t="s">
        <v>305</v>
      </c>
      <c r="B41" s="1686" t="s">
        <v>880</v>
      </c>
      <c r="C41" s="1686" t="s">
        <v>872</v>
      </c>
      <c r="D41" s="979" t="s">
        <v>881</v>
      </c>
      <c r="E41" s="1423" t="s">
        <v>882</v>
      </c>
      <c r="F41" s="1406" t="s">
        <v>884</v>
      </c>
      <c r="G41" s="979" t="s">
        <v>554</v>
      </c>
      <c r="H41" s="982" t="s">
        <v>861</v>
      </c>
      <c r="I41" s="25"/>
      <c r="J41" s="23"/>
      <c r="K41" s="23"/>
    </row>
    <row r="42" spans="1:11" ht="12.75" hidden="1" customHeight="1">
      <c r="A42" s="1689" t="s">
        <v>306</v>
      </c>
      <c r="B42" s="1686" t="s">
        <v>880</v>
      </c>
      <c r="C42" s="1686" t="s">
        <v>885</v>
      </c>
      <c r="D42" s="979" t="s">
        <v>886</v>
      </c>
      <c r="E42" s="1423" t="s">
        <v>882</v>
      </c>
      <c r="F42" s="1406" t="s">
        <v>887</v>
      </c>
      <c r="G42" s="979" t="s">
        <v>554</v>
      </c>
      <c r="H42" s="982">
        <v>15</v>
      </c>
      <c r="I42" s="25"/>
      <c r="J42" s="23"/>
      <c r="K42" s="23"/>
    </row>
    <row r="43" spans="1:11" ht="12.75" hidden="1" customHeight="1">
      <c r="A43" s="1689" t="s">
        <v>307</v>
      </c>
      <c r="B43" s="1686" t="s">
        <v>880</v>
      </c>
      <c r="C43" s="1686" t="s">
        <v>511</v>
      </c>
      <c r="D43" s="979" t="s">
        <v>888</v>
      </c>
      <c r="E43" s="1423" t="s">
        <v>882</v>
      </c>
      <c r="F43" s="1406" t="s">
        <v>889</v>
      </c>
      <c r="G43" s="979" t="s">
        <v>890</v>
      </c>
      <c r="H43" s="982">
        <v>15</v>
      </c>
      <c r="I43" s="25"/>
      <c r="J43" s="23"/>
      <c r="K43" s="23"/>
    </row>
    <row r="44" spans="1:11" ht="12.75" hidden="1" customHeight="1">
      <c r="A44" s="1689" t="s">
        <v>308</v>
      </c>
      <c r="B44" s="1686" t="s">
        <v>880</v>
      </c>
      <c r="C44" s="1686" t="s">
        <v>891</v>
      </c>
      <c r="D44" s="979" t="s">
        <v>892</v>
      </c>
      <c r="E44" s="1423" t="s">
        <v>893</v>
      </c>
      <c r="F44" s="1406" t="s">
        <v>894</v>
      </c>
      <c r="G44" s="979" t="s">
        <v>895</v>
      </c>
      <c r="H44" s="982" t="s">
        <v>896</v>
      </c>
      <c r="I44" s="25"/>
      <c r="J44" s="23"/>
      <c r="K44" s="23"/>
    </row>
    <row r="45" spans="1:11" ht="12.75" hidden="1" customHeight="1">
      <c r="A45" s="1689" t="s">
        <v>311</v>
      </c>
      <c r="B45" s="1686" t="s">
        <v>880</v>
      </c>
      <c r="C45" s="1686" t="s">
        <v>897</v>
      </c>
      <c r="D45" s="979" t="s">
        <v>898</v>
      </c>
      <c r="E45" s="1423" t="s">
        <v>924</v>
      </c>
      <c r="F45" s="1415" t="s">
        <v>925</v>
      </c>
      <c r="G45" s="979" t="s">
        <v>526</v>
      </c>
      <c r="H45" s="982" t="s">
        <v>895</v>
      </c>
      <c r="I45" s="25"/>
      <c r="J45" s="23"/>
      <c r="K45" s="23"/>
    </row>
    <row r="46" spans="1:11" ht="12.75" hidden="1" customHeight="1">
      <c r="A46" s="1689"/>
      <c r="B46" s="1686"/>
      <c r="C46" s="1686"/>
      <c r="D46" s="979"/>
      <c r="E46" s="1423"/>
      <c r="F46" s="1406"/>
      <c r="G46" s="979"/>
      <c r="H46" s="982"/>
      <c r="I46" s="25"/>
      <c r="J46" s="23"/>
      <c r="K46" s="23"/>
    </row>
    <row r="47" spans="1:11" ht="12.75" hidden="1" customHeight="1">
      <c r="A47" s="1686">
        <v>2002</v>
      </c>
      <c r="B47" s="1687"/>
      <c r="C47" s="1687"/>
      <c r="D47" s="970"/>
      <c r="E47" s="1434"/>
      <c r="F47" s="977"/>
      <c r="G47" s="970"/>
      <c r="H47" s="976"/>
      <c r="I47" s="25"/>
      <c r="J47" s="23"/>
      <c r="K47" s="23"/>
    </row>
    <row r="48" spans="1:11" ht="12.75" hidden="1" customHeight="1">
      <c r="A48" s="1689"/>
      <c r="B48" s="1687"/>
      <c r="C48" s="1687"/>
      <c r="D48" s="970"/>
      <c r="E48" s="1434"/>
      <c r="F48" s="977"/>
      <c r="G48" s="970"/>
      <c r="H48" s="976"/>
      <c r="I48" s="25"/>
      <c r="J48" s="23"/>
      <c r="K48" s="23"/>
    </row>
    <row r="49" spans="1:11" ht="12.75" hidden="1" customHeight="1">
      <c r="A49" s="1689" t="s">
        <v>298</v>
      </c>
      <c r="B49" s="1686" t="s">
        <v>880</v>
      </c>
      <c r="C49" s="1686" t="s">
        <v>926</v>
      </c>
      <c r="D49" s="979" t="s">
        <v>927</v>
      </c>
      <c r="E49" s="1423" t="s">
        <v>928</v>
      </c>
      <c r="F49" s="1406" t="s">
        <v>925</v>
      </c>
      <c r="G49" s="979" t="s">
        <v>560</v>
      </c>
      <c r="H49" s="982" t="s">
        <v>929</v>
      </c>
      <c r="I49" s="25"/>
      <c r="J49" s="23"/>
      <c r="K49" s="23"/>
    </row>
    <row r="50" spans="1:11" ht="12.75" hidden="1" customHeight="1">
      <c r="A50" s="1689" t="s">
        <v>299</v>
      </c>
      <c r="B50" s="1686" t="s">
        <v>880</v>
      </c>
      <c r="C50" s="1686" t="s">
        <v>930</v>
      </c>
      <c r="D50" s="979" t="s">
        <v>931</v>
      </c>
      <c r="E50" s="1423" t="s">
        <v>932</v>
      </c>
      <c r="F50" s="1406" t="s">
        <v>933</v>
      </c>
      <c r="G50" s="979" t="s">
        <v>605</v>
      </c>
      <c r="H50" s="982" t="s">
        <v>934</v>
      </c>
      <c r="I50" s="25"/>
      <c r="J50" s="23"/>
      <c r="K50" s="23"/>
    </row>
    <row r="51" spans="1:11" ht="12.75" hidden="1" customHeight="1">
      <c r="A51" s="1689" t="s">
        <v>300</v>
      </c>
      <c r="B51" s="1686" t="s">
        <v>880</v>
      </c>
      <c r="C51" s="1686" t="s">
        <v>935</v>
      </c>
      <c r="D51" s="979" t="s">
        <v>936</v>
      </c>
      <c r="E51" s="1423" t="s">
        <v>937</v>
      </c>
      <c r="F51" s="1406" t="s">
        <v>938</v>
      </c>
      <c r="G51" s="979" t="s">
        <v>939</v>
      </c>
      <c r="H51" s="982" t="s">
        <v>940</v>
      </c>
      <c r="I51" s="25"/>
      <c r="J51" s="23"/>
      <c r="K51" s="23"/>
    </row>
    <row r="52" spans="1:11" ht="12.75" hidden="1" customHeight="1">
      <c r="A52" s="1689" t="s">
        <v>410</v>
      </c>
      <c r="B52" s="1686" t="s">
        <v>880</v>
      </c>
      <c r="C52" s="1686" t="s">
        <v>930</v>
      </c>
      <c r="D52" s="979" t="s">
        <v>941</v>
      </c>
      <c r="E52" s="1423" t="s">
        <v>937</v>
      </c>
      <c r="F52" s="1406" t="s">
        <v>942</v>
      </c>
      <c r="G52" s="979" t="s">
        <v>605</v>
      </c>
      <c r="H52" s="982" t="s">
        <v>587</v>
      </c>
      <c r="I52" s="25"/>
      <c r="J52" s="23"/>
      <c r="K52" s="23"/>
    </row>
    <row r="53" spans="1:11" ht="12.75" hidden="1" customHeight="1">
      <c r="A53" s="1689" t="s">
        <v>411</v>
      </c>
      <c r="B53" s="1686" t="s">
        <v>880</v>
      </c>
      <c r="C53" s="1686" t="s">
        <v>930</v>
      </c>
      <c r="D53" s="979" t="s">
        <v>943</v>
      </c>
      <c r="E53" s="1423" t="s">
        <v>774</v>
      </c>
      <c r="F53" s="1406" t="s">
        <v>944</v>
      </c>
      <c r="G53" s="979" t="s">
        <v>605</v>
      </c>
      <c r="H53" s="982" t="s">
        <v>945</v>
      </c>
      <c r="I53" s="25"/>
      <c r="J53" s="23"/>
      <c r="K53" s="23"/>
    </row>
    <row r="54" spans="1:11" ht="12.75" hidden="1" customHeight="1">
      <c r="A54" s="1689" t="s">
        <v>303</v>
      </c>
      <c r="B54" s="1686" t="s">
        <v>880</v>
      </c>
      <c r="C54" s="1686" t="s">
        <v>946</v>
      </c>
      <c r="D54" s="979" t="s">
        <v>947</v>
      </c>
      <c r="E54" s="1423" t="s">
        <v>948</v>
      </c>
      <c r="F54" s="1406" t="s">
        <v>953</v>
      </c>
      <c r="G54" s="979" t="s">
        <v>605</v>
      </c>
      <c r="H54" s="982" t="s">
        <v>945</v>
      </c>
      <c r="I54" s="25"/>
      <c r="J54" s="23"/>
      <c r="K54" s="23"/>
    </row>
    <row r="55" spans="1:11" ht="12.75" hidden="1" customHeight="1">
      <c r="A55" s="1689" t="s">
        <v>304</v>
      </c>
      <c r="B55" s="1686" t="s">
        <v>880</v>
      </c>
      <c r="C55" s="1686" t="s">
        <v>954</v>
      </c>
      <c r="D55" s="979" t="s">
        <v>955</v>
      </c>
      <c r="E55" s="1423" t="s">
        <v>937</v>
      </c>
      <c r="F55" s="1406" t="s">
        <v>956</v>
      </c>
      <c r="G55" s="979" t="s">
        <v>957</v>
      </c>
      <c r="H55" s="982" t="s">
        <v>958</v>
      </c>
      <c r="I55" s="25"/>
      <c r="J55" s="23"/>
      <c r="K55" s="23"/>
    </row>
    <row r="56" spans="1:11" ht="12.75" hidden="1" customHeight="1">
      <c r="A56" s="1689" t="s">
        <v>305</v>
      </c>
      <c r="B56" s="1686" t="s">
        <v>880</v>
      </c>
      <c r="C56" s="1686" t="s">
        <v>935</v>
      </c>
      <c r="D56" s="979" t="s">
        <v>947</v>
      </c>
      <c r="E56" s="1423" t="s">
        <v>774</v>
      </c>
      <c r="F56" s="1406" t="s">
        <v>959</v>
      </c>
      <c r="G56" s="979" t="s">
        <v>960</v>
      </c>
      <c r="H56" s="982" t="s">
        <v>961</v>
      </c>
      <c r="I56" s="25"/>
      <c r="J56" s="23"/>
      <c r="K56" s="23"/>
    </row>
    <row r="57" spans="1:11" ht="12.75" hidden="1" customHeight="1">
      <c r="A57" s="1689" t="s">
        <v>306</v>
      </c>
      <c r="B57" s="1686" t="s">
        <v>880</v>
      </c>
      <c r="C57" s="1686" t="s">
        <v>946</v>
      </c>
      <c r="D57" s="979" t="s">
        <v>947</v>
      </c>
      <c r="E57" s="1423" t="s">
        <v>774</v>
      </c>
      <c r="F57" s="1416" t="s">
        <v>960</v>
      </c>
      <c r="G57" s="983" t="s">
        <v>962</v>
      </c>
      <c r="H57" s="984" t="s">
        <v>961</v>
      </c>
      <c r="I57" s="25"/>
      <c r="J57" s="23"/>
      <c r="K57" s="23"/>
    </row>
    <row r="58" spans="1:11" ht="12.75" hidden="1" customHeight="1">
      <c r="A58" s="1689" t="s">
        <v>307</v>
      </c>
      <c r="B58" s="1700" t="s">
        <v>880</v>
      </c>
      <c r="C58" s="1700" t="s">
        <v>926</v>
      </c>
      <c r="D58" s="983" t="s">
        <v>963</v>
      </c>
      <c r="E58" s="1436" t="s">
        <v>964</v>
      </c>
      <c r="F58" s="1416" t="s">
        <v>965</v>
      </c>
      <c r="G58" s="983" t="s">
        <v>598</v>
      </c>
      <c r="H58" s="984" t="s">
        <v>961</v>
      </c>
      <c r="I58" s="25"/>
      <c r="J58" s="23"/>
      <c r="K58" s="23"/>
    </row>
    <row r="59" spans="1:11" ht="12.75" hidden="1" customHeight="1">
      <c r="A59" s="1689" t="s">
        <v>308</v>
      </c>
      <c r="B59" s="1700" t="s">
        <v>880</v>
      </c>
      <c r="C59" s="1700" t="s">
        <v>966</v>
      </c>
      <c r="D59" s="983" t="s">
        <v>963</v>
      </c>
      <c r="E59" s="1436" t="s">
        <v>967</v>
      </c>
      <c r="F59" s="1416" t="s">
        <v>968</v>
      </c>
      <c r="G59" s="983" t="s">
        <v>971</v>
      </c>
      <c r="H59" s="984" t="s">
        <v>961</v>
      </c>
      <c r="I59" s="25"/>
      <c r="J59" s="23"/>
      <c r="K59" s="23"/>
    </row>
    <row r="60" spans="1:11" ht="12.75" hidden="1" customHeight="1">
      <c r="A60" s="1689" t="s">
        <v>311</v>
      </c>
      <c r="B60" s="1700" t="s">
        <v>880</v>
      </c>
      <c r="C60" s="1700" t="s">
        <v>946</v>
      </c>
      <c r="D60" s="983" t="s">
        <v>963</v>
      </c>
      <c r="E60" s="1436" t="s">
        <v>964</v>
      </c>
      <c r="F60" s="1416" t="s">
        <v>972</v>
      </c>
      <c r="G60" s="983" t="s">
        <v>598</v>
      </c>
      <c r="H60" s="984" t="s">
        <v>961</v>
      </c>
      <c r="I60" s="25"/>
      <c r="J60" s="23"/>
      <c r="K60" s="23"/>
    </row>
    <row r="61" spans="1:11" ht="12.75" hidden="1" customHeight="1">
      <c r="A61" s="1689"/>
      <c r="B61" s="1700"/>
      <c r="C61" s="1700"/>
      <c r="D61" s="983"/>
      <c r="E61" s="1436"/>
      <c r="F61" s="1416"/>
      <c r="G61" s="983"/>
      <c r="H61" s="984"/>
      <c r="I61" s="25"/>
      <c r="J61" s="23"/>
      <c r="K61" s="23"/>
    </row>
    <row r="62" spans="1:11" ht="12.75" hidden="1" customHeight="1">
      <c r="A62" s="1686">
        <v>2003</v>
      </c>
      <c r="B62" s="1700"/>
      <c r="C62" s="1700"/>
      <c r="D62" s="983"/>
      <c r="E62" s="1436"/>
      <c r="F62" s="1416"/>
      <c r="G62" s="983"/>
      <c r="H62" s="984"/>
      <c r="I62" s="25"/>
      <c r="J62" s="23"/>
      <c r="K62" s="23"/>
    </row>
    <row r="63" spans="1:11" ht="12.75" hidden="1" customHeight="1">
      <c r="A63" s="1689"/>
      <c r="B63" s="1700"/>
      <c r="C63" s="1700"/>
      <c r="D63" s="983"/>
      <c r="E63" s="1436"/>
      <c r="F63" s="1416"/>
      <c r="G63" s="983"/>
      <c r="H63" s="984"/>
      <c r="I63" s="25"/>
      <c r="J63" s="23"/>
      <c r="K63" s="23"/>
    </row>
    <row r="64" spans="1:11" ht="12.75" hidden="1" customHeight="1">
      <c r="A64" s="1689" t="s">
        <v>298</v>
      </c>
      <c r="B64" s="1700" t="s">
        <v>880</v>
      </c>
      <c r="C64" s="1700" t="s">
        <v>973</v>
      </c>
      <c r="D64" s="983" t="s">
        <v>974</v>
      </c>
      <c r="E64" s="1436" t="s">
        <v>975</v>
      </c>
      <c r="F64" s="1406" t="s">
        <v>976</v>
      </c>
      <c r="G64" s="979" t="s">
        <v>598</v>
      </c>
      <c r="H64" s="982" t="s">
        <v>961</v>
      </c>
      <c r="I64" s="25"/>
      <c r="J64" s="23"/>
      <c r="K64" s="23"/>
    </row>
    <row r="65" spans="1:11" ht="12.75" hidden="1" customHeight="1">
      <c r="A65" s="1689" t="s">
        <v>299</v>
      </c>
      <c r="B65" s="1700" t="s">
        <v>880</v>
      </c>
      <c r="C65" s="1700" t="s">
        <v>973</v>
      </c>
      <c r="D65" s="983" t="s">
        <v>977</v>
      </c>
      <c r="E65" s="1436" t="s">
        <v>932</v>
      </c>
      <c r="F65" s="1406" t="s">
        <v>976</v>
      </c>
      <c r="G65" s="979" t="s">
        <v>598</v>
      </c>
      <c r="H65" s="982" t="s">
        <v>978</v>
      </c>
      <c r="I65" s="25"/>
      <c r="J65" s="23"/>
      <c r="K65" s="23"/>
    </row>
    <row r="66" spans="1:11" s="27" customFormat="1" ht="12.75" hidden="1" customHeight="1">
      <c r="A66" s="1689" t="s">
        <v>300</v>
      </c>
      <c r="B66" s="1700" t="s">
        <v>979</v>
      </c>
      <c r="C66" s="1700" t="s">
        <v>980</v>
      </c>
      <c r="D66" s="1416" t="s">
        <v>977</v>
      </c>
      <c r="E66" s="1436" t="s">
        <v>932</v>
      </c>
      <c r="F66" s="1406" t="s">
        <v>985</v>
      </c>
      <c r="G66" s="979" t="s">
        <v>598</v>
      </c>
      <c r="H66" s="982" t="s">
        <v>978</v>
      </c>
      <c r="I66" s="26"/>
    </row>
    <row r="67" spans="1:11" ht="12.75" hidden="1" customHeight="1">
      <c r="A67" s="1689" t="s">
        <v>301</v>
      </c>
      <c r="B67" s="1686" t="s">
        <v>979</v>
      </c>
      <c r="C67" s="1686" t="s">
        <v>935</v>
      </c>
      <c r="D67" s="979" t="s">
        <v>963</v>
      </c>
      <c r="E67" s="1423" t="s">
        <v>967</v>
      </c>
      <c r="F67" s="1417" t="s">
        <v>986</v>
      </c>
      <c r="G67" s="985" t="s">
        <v>568</v>
      </c>
      <c r="H67" s="986" t="s">
        <v>987</v>
      </c>
      <c r="I67" s="25"/>
      <c r="J67" s="23"/>
      <c r="K67" s="23"/>
    </row>
    <row r="68" spans="1:11" ht="12.75" hidden="1" customHeight="1">
      <c r="A68" s="1689" t="s">
        <v>302</v>
      </c>
      <c r="B68" s="1700" t="s">
        <v>979</v>
      </c>
      <c r="C68" s="1700" t="s">
        <v>990</v>
      </c>
      <c r="D68" s="983" t="s">
        <v>991</v>
      </c>
      <c r="E68" s="1436" t="s">
        <v>992</v>
      </c>
      <c r="F68" s="1417" t="s">
        <v>792</v>
      </c>
      <c r="G68" s="985" t="s">
        <v>571</v>
      </c>
      <c r="H68" s="986" t="s">
        <v>582</v>
      </c>
      <c r="I68" s="25"/>
      <c r="J68" s="23"/>
      <c r="K68" s="23"/>
    </row>
    <row r="69" spans="1:11" ht="12.75" hidden="1" customHeight="1">
      <c r="A69" s="1689" t="s">
        <v>303</v>
      </c>
      <c r="B69" s="1700" t="s">
        <v>993</v>
      </c>
      <c r="C69" s="1700" t="s">
        <v>990</v>
      </c>
      <c r="D69" s="983" t="s">
        <v>994</v>
      </c>
      <c r="E69" s="1436" t="s">
        <v>995</v>
      </c>
      <c r="F69" s="1417" t="s">
        <v>1027</v>
      </c>
      <c r="G69" s="985" t="s">
        <v>740</v>
      </c>
      <c r="H69" s="986" t="s">
        <v>629</v>
      </c>
      <c r="I69" s="25"/>
      <c r="J69" s="23"/>
      <c r="K69" s="23"/>
    </row>
    <row r="70" spans="1:11" ht="12.75" hidden="1" customHeight="1">
      <c r="A70" s="1689" t="s">
        <v>304</v>
      </c>
      <c r="B70" s="1700" t="s">
        <v>993</v>
      </c>
      <c r="C70" s="1700" t="s">
        <v>935</v>
      </c>
      <c r="D70" s="983" t="s">
        <v>963</v>
      </c>
      <c r="E70" s="1436" t="s">
        <v>967</v>
      </c>
      <c r="F70" s="1417" t="s">
        <v>1028</v>
      </c>
      <c r="G70" s="985" t="s">
        <v>1029</v>
      </c>
      <c r="H70" s="986" t="s">
        <v>1030</v>
      </c>
      <c r="I70" s="25"/>
      <c r="J70" s="23"/>
      <c r="K70" s="23"/>
    </row>
    <row r="71" spans="1:11" ht="12.75" hidden="1" customHeight="1">
      <c r="A71" s="1689" t="s">
        <v>305</v>
      </c>
      <c r="B71" s="1700" t="s">
        <v>993</v>
      </c>
      <c r="C71" s="1686" t="s">
        <v>1031</v>
      </c>
      <c r="D71" s="979" t="s">
        <v>963</v>
      </c>
      <c r="E71" s="1423" t="s">
        <v>967</v>
      </c>
      <c r="F71" s="1417" t="s">
        <v>1032</v>
      </c>
      <c r="G71" s="985" t="s">
        <v>1033</v>
      </c>
      <c r="H71" s="986" t="s">
        <v>1034</v>
      </c>
      <c r="I71" s="25"/>
      <c r="J71" s="23"/>
      <c r="K71" s="23"/>
    </row>
    <row r="72" spans="1:11" ht="12.75" hidden="1" customHeight="1">
      <c r="A72" s="1689" t="s">
        <v>306</v>
      </c>
      <c r="B72" s="1700" t="s">
        <v>993</v>
      </c>
      <c r="C72" s="1686" t="s">
        <v>935</v>
      </c>
      <c r="D72" s="979" t="s">
        <v>963</v>
      </c>
      <c r="E72" s="1423" t="s">
        <v>967</v>
      </c>
      <c r="F72" s="1417" t="s">
        <v>1032</v>
      </c>
      <c r="G72" s="985" t="s">
        <v>1033</v>
      </c>
      <c r="H72" s="986" t="s">
        <v>1034</v>
      </c>
      <c r="I72" s="25"/>
      <c r="J72" s="23"/>
      <c r="K72" s="23"/>
    </row>
    <row r="73" spans="1:11" ht="12.75" hidden="1" customHeight="1">
      <c r="A73" s="1689" t="s">
        <v>307</v>
      </c>
      <c r="B73" s="1700" t="s">
        <v>993</v>
      </c>
      <c r="C73" s="1686" t="s">
        <v>935</v>
      </c>
      <c r="D73" s="979" t="s">
        <v>963</v>
      </c>
      <c r="E73" s="1423" t="s">
        <v>967</v>
      </c>
      <c r="F73" s="1417" t="s">
        <v>631</v>
      </c>
      <c r="G73" s="985" t="s">
        <v>1035</v>
      </c>
      <c r="H73" s="986" t="s">
        <v>1036</v>
      </c>
      <c r="I73" s="25"/>
      <c r="J73" s="23"/>
      <c r="K73" s="23"/>
    </row>
    <row r="74" spans="1:11" ht="12.75" hidden="1" customHeight="1">
      <c r="A74" s="1689" t="s">
        <v>308</v>
      </c>
      <c r="B74" s="1700" t="s">
        <v>993</v>
      </c>
      <c r="C74" s="1686" t="s">
        <v>1037</v>
      </c>
      <c r="D74" s="979" t="s">
        <v>1038</v>
      </c>
      <c r="E74" s="1423" t="s">
        <v>1040</v>
      </c>
      <c r="F74" s="1417" t="s">
        <v>1041</v>
      </c>
      <c r="G74" s="985" t="s">
        <v>1042</v>
      </c>
      <c r="H74" s="986" t="s">
        <v>1043</v>
      </c>
      <c r="I74" s="25"/>
      <c r="J74" s="23"/>
      <c r="K74" s="23"/>
    </row>
    <row r="75" spans="1:11" ht="12.75" hidden="1" customHeight="1">
      <c r="A75" s="1689" t="s">
        <v>311</v>
      </c>
      <c r="B75" s="1686" t="s">
        <v>993</v>
      </c>
      <c r="C75" s="1686" t="s">
        <v>1044</v>
      </c>
      <c r="D75" s="979" t="s">
        <v>1045</v>
      </c>
      <c r="E75" s="1423" t="s">
        <v>1046</v>
      </c>
      <c r="F75" s="1418" t="s">
        <v>1047</v>
      </c>
      <c r="G75" s="987" t="s">
        <v>1048</v>
      </c>
      <c r="H75" s="988" t="s">
        <v>1049</v>
      </c>
      <c r="I75" s="25"/>
      <c r="J75" s="23"/>
      <c r="K75" s="23"/>
    </row>
    <row r="76" spans="1:11" ht="12.75" hidden="1" customHeight="1">
      <c r="A76" s="1689"/>
      <c r="B76" s="1686"/>
      <c r="C76" s="1686"/>
      <c r="D76" s="979"/>
      <c r="E76" s="1423"/>
      <c r="F76" s="1417"/>
      <c r="G76" s="985"/>
      <c r="H76" s="986"/>
      <c r="I76" s="25"/>
      <c r="J76" s="23"/>
      <c r="K76" s="23"/>
    </row>
    <row r="77" spans="1:11" ht="12.75" hidden="1" customHeight="1">
      <c r="A77" s="1686">
        <v>2004</v>
      </c>
      <c r="B77" s="1686"/>
      <c r="C77" s="1686"/>
      <c r="D77" s="979"/>
      <c r="E77" s="1423"/>
      <c r="F77" s="1417"/>
      <c r="G77" s="985"/>
      <c r="H77" s="986"/>
      <c r="I77" s="25"/>
      <c r="J77" s="23"/>
      <c r="K77" s="23"/>
    </row>
    <row r="78" spans="1:11" ht="12.75" hidden="1" customHeight="1">
      <c r="A78" s="1689"/>
      <c r="B78" s="1686"/>
      <c r="C78" s="1686"/>
      <c r="D78" s="979"/>
      <c r="E78" s="1423"/>
      <c r="F78" s="1417"/>
      <c r="G78" s="985"/>
      <c r="H78" s="986"/>
      <c r="I78" s="25"/>
      <c r="J78" s="23"/>
      <c r="K78" s="23"/>
    </row>
    <row r="79" spans="1:11" ht="12.75" hidden="1" customHeight="1">
      <c r="A79" s="1689" t="s">
        <v>298</v>
      </c>
      <c r="B79" s="1686" t="s">
        <v>993</v>
      </c>
      <c r="C79" s="1686" t="s">
        <v>1050</v>
      </c>
      <c r="D79" s="979" t="s">
        <v>1051</v>
      </c>
      <c r="E79" s="1423" t="s">
        <v>1052</v>
      </c>
      <c r="F79" s="1418" t="s">
        <v>1053</v>
      </c>
      <c r="G79" s="987" t="s">
        <v>1054</v>
      </c>
      <c r="H79" s="988" t="s">
        <v>1054</v>
      </c>
      <c r="I79" s="25"/>
      <c r="J79" s="23"/>
      <c r="K79" s="23"/>
    </row>
    <row r="80" spans="1:11" ht="12.75" hidden="1" customHeight="1">
      <c r="A80" s="1689" t="s">
        <v>299</v>
      </c>
      <c r="B80" s="1686" t="s">
        <v>993</v>
      </c>
      <c r="C80" s="1686" t="s">
        <v>230</v>
      </c>
      <c r="D80" s="979" t="s">
        <v>1051</v>
      </c>
      <c r="E80" s="1423" t="s">
        <v>1050</v>
      </c>
      <c r="F80" s="1417" t="s">
        <v>645</v>
      </c>
      <c r="G80" s="985" t="s">
        <v>178</v>
      </c>
      <c r="H80" s="986" t="s">
        <v>181</v>
      </c>
      <c r="I80" s="25"/>
      <c r="J80" s="23"/>
      <c r="K80" s="23"/>
    </row>
    <row r="81" spans="1:11" ht="12.75" hidden="1" customHeight="1">
      <c r="A81" s="1689" t="s">
        <v>300</v>
      </c>
      <c r="B81" s="1686" t="s">
        <v>993</v>
      </c>
      <c r="C81" s="1686" t="s">
        <v>229</v>
      </c>
      <c r="D81" s="979" t="s">
        <v>231</v>
      </c>
      <c r="E81" s="1423" t="s">
        <v>1052</v>
      </c>
      <c r="F81" s="1417" t="s">
        <v>1029</v>
      </c>
      <c r="G81" s="985" t="s">
        <v>179</v>
      </c>
      <c r="H81" s="986" t="s">
        <v>179</v>
      </c>
      <c r="I81" s="25"/>
      <c r="J81" s="23"/>
      <c r="K81" s="23"/>
    </row>
    <row r="82" spans="1:11" ht="12.75" hidden="1" customHeight="1">
      <c r="A82" s="1689" t="s">
        <v>301</v>
      </c>
      <c r="B82" s="1686" t="s">
        <v>993</v>
      </c>
      <c r="C82" s="1686" t="s">
        <v>232</v>
      </c>
      <c r="D82" s="979" t="s">
        <v>229</v>
      </c>
      <c r="E82" s="1423" t="s">
        <v>233</v>
      </c>
      <c r="F82" s="1417" t="s">
        <v>642</v>
      </c>
      <c r="G82" s="985" t="s">
        <v>180</v>
      </c>
      <c r="H82" s="986" t="s">
        <v>178</v>
      </c>
      <c r="I82" s="25"/>
      <c r="J82" s="23"/>
      <c r="K82" s="23"/>
    </row>
    <row r="83" spans="1:11" ht="12.75" hidden="1" customHeight="1">
      <c r="A83" s="1689" t="s">
        <v>302</v>
      </c>
      <c r="B83" s="1686" t="s">
        <v>993</v>
      </c>
      <c r="C83" s="1686" t="s">
        <v>83</v>
      </c>
      <c r="D83" s="979" t="s">
        <v>84</v>
      </c>
      <c r="E83" s="1423" t="s">
        <v>85</v>
      </c>
      <c r="F83" s="1417" t="s">
        <v>657</v>
      </c>
      <c r="G83" s="985" t="s">
        <v>360</v>
      </c>
      <c r="H83" s="986">
        <v>55</v>
      </c>
      <c r="I83" s="25"/>
      <c r="J83" s="23"/>
      <c r="K83" s="23"/>
    </row>
    <row r="84" spans="1:11" ht="12.75" hidden="1" customHeight="1">
      <c r="A84" s="1689" t="s">
        <v>303</v>
      </c>
      <c r="B84" s="1686" t="s">
        <v>993</v>
      </c>
      <c r="C84" s="1686" t="s">
        <v>83</v>
      </c>
      <c r="D84" s="979" t="s">
        <v>84</v>
      </c>
      <c r="E84" s="1423" t="s">
        <v>85</v>
      </c>
      <c r="F84" s="1406" t="s">
        <v>642</v>
      </c>
      <c r="G84" s="979" t="s">
        <v>255</v>
      </c>
      <c r="H84" s="982">
        <v>55</v>
      </c>
      <c r="I84" s="25"/>
      <c r="J84" s="23"/>
      <c r="K84" s="23"/>
    </row>
    <row r="85" spans="1:11" ht="12.75" hidden="1" customHeight="1">
      <c r="A85" s="1689" t="s">
        <v>304</v>
      </c>
      <c r="B85" s="1686" t="s">
        <v>734</v>
      </c>
      <c r="C85" s="1686" t="s">
        <v>735</v>
      </c>
      <c r="D85" s="979" t="s">
        <v>84</v>
      </c>
      <c r="E85" s="1423" t="s">
        <v>85</v>
      </c>
      <c r="F85" s="1406" t="s">
        <v>984</v>
      </c>
      <c r="G85" s="979" t="s">
        <v>711</v>
      </c>
      <c r="H85" s="982">
        <v>75</v>
      </c>
      <c r="I85" s="25"/>
      <c r="J85" s="23"/>
      <c r="K85" s="23"/>
    </row>
    <row r="86" spans="1:11" ht="12.75" hidden="1" customHeight="1">
      <c r="A86" s="1689" t="s">
        <v>305</v>
      </c>
      <c r="B86" s="1686" t="s">
        <v>993</v>
      </c>
      <c r="C86" s="1686" t="s">
        <v>349</v>
      </c>
      <c r="D86" s="979" t="s">
        <v>350</v>
      </c>
      <c r="E86" s="1423" t="s">
        <v>351</v>
      </c>
      <c r="F86" s="1406" t="s">
        <v>630</v>
      </c>
      <c r="G86" s="979" t="s">
        <v>503</v>
      </c>
      <c r="H86" s="982" t="s">
        <v>503</v>
      </c>
      <c r="I86" s="25"/>
      <c r="J86" s="23"/>
      <c r="K86" s="23"/>
    </row>
    <row r="87" spans="1:11" ht="12.75" hidden="1" customHeight="1">
      <c r="A87" s="1689" t="s">
        <v>306</v>
      </c>
      <c r="B87" s="1686" t="s">
        <v>993</v>
      </c>
      <c r="C87" s="1686" t="s">
        <v>1092</v>
      </c>
      <c r="D87" s="979" t="s">
        <v>350</v>
      </c>
      <c r="E87" s="1423" t="s">
        <v>351</v>
      </c>
      <c r="F87" s="1406" t="s">
        <v>642</v>
      </c>
      <c r="G87" s="979" t="s">
        <v>503</v>
      </c>
      <c r="H87" s="982">
        <v>75</v>
      </c>
      <c r="I87" s="25"/>
      <c r="J87" s="23"/>
      <c r="K87" s="23"/>
    </row>
    <row r="88" spans="1:11" ht="12.75" hidden="1" customHeight="1">
      <c r="A88" s="1689" t="s">
        <v>307</v>
      </c>
      <c r="B88" s="1686" t="s">
        <v>993</v>
      </c>
      <c r="C88" s="1686" t="s">
        <v>1092</v>
      </c>
      <c r="D88" s="979" t="s">
        <v>350</v>
      </c>
      <c r="E88" s="1423" t="s">
        <v>351</v>
      </c>
      <c r="F88" s="1406" t="s">
        <v>168</v>
      </c>
      <c r="G88" s="979" t="s">
        <v>503</v>
      </c>
      <c r="H88" s="982">
        <v>75</v>
      </c>
      <c r="I88" s="25"/>
      <c r="J88" s="23"/>
      <c r="K88" s="23"/>
    </row>
    <row r="89" spans="1:11" ht="12.75" hidden="1" customHeight="1">
      <c r="A89" s="1689" t="s">
        <v>308</v>
      </c>
      <c r="B89" s="1686" t="s">
        <v>979</v>
      </c>
      <c r="C89" s="1686" t="s">
        <v>349</v>
      </c>
      <c r="D89" s="979" t="s">
        <v>350</v>
      </c>
      <c r="E89" s="1423" t="s">
        <v>351</v>
      </c>
      <c r="F89" s="1416" t="s">
        <v>167</v>
      </c>
      <c r="G89" s="983" t="s">
        <v>652</v>
      </c>
      <c r="H89" s="984" t="s">
        <v>653</v>
      </c>
      <c r="I89" s="25"/>
      <c r="J89" s="23"/>
      <c r="K89" s="23"/>
    </row>
    <row r="90" spans="1:11" ht="12.75" hidden="1" customHeight="1">
      <c r="A90" s="1689" t="s">
        <v>311</v>
      </c>
      <c r="B90" s="1686" t="s">
        <v>979</v>
      </c>
      <c r="C90" s="1686" t="s">
        <v>349</v>
      </c>
      <c r="D90" s="979" t="s">
        <v>350</v>
      </c>
      <c r="E90" s="1423" t="s">
        <v>351</v>
      </c>
      <c r="F90" s="1416" t="s">
        <v>651</v>
      </c>
      <c r="G90" s="983" t="s">
        <v>503</v>
      </c>
      <c r="H90" s="984" t="s">
        <v>653</v>
      </c>
      <c r="I90" s="25"/>
      <c r="J90" s="23"/>
      <c r="K90" s="23"/>
    </row>
    <row r="91" spans="1:11" ht="12.75" hidden="1" customHeight="1">
      <c r="A91" s="1689"/>
      <c r="B91" s="1686"/>
      <c r="C91" s="1686"/>
      <c r="D91" s="979"/>
      <c r="E91" s="1423"/>
      <c r="F91" s="1416"/>
      <c r="G91" s="983"/>
      <c r="H91" s="984"/>
      <c r="I91" s="25"/>
      <c r="J91" s="23"/>
      <c r="K91" s="23"/>
    </row>
    <row r="92" spans="1:11" ht="12.75" hidden="1" customHeight="1">
      <c r="A92" s="1686">
        <v>2005</v>
      </c>
      <c r="B92" s="1686"/>
      <c r="C92" s="1686"/>
      <c r="D92" s="979"/>
      <c r="E92" s="1423"/>
      <c r="F92" s="1416"/>
      <c r="G92" s="983"/>
      <c r="H92" s="984"/>
      <c r="I92" s="25"/>
      <c r="J92" s="23"/>
      <c r="K92" s="23"/>
    </row>
    <row r="93" spans="1:11" ht="12.75" hidden="1" customHeight="1">
      <c r="A93" s="1689"/>
      <c r="B93" s="1686"/>
      <c r="C93" s="1686"/>
      <c r="D93" s="979"/>
      <c r="E93" s="1423"/>
      <c r="F93" s="1416"/>
      <c r="G93" s="983"/>
      <c r="H93" s="984"/>
      <c r="I93" s="25"/>
      <c r="J93" s="23"/>
      <c r="K93" s="23"/>
    </row>
    <row r="94" spans="1:11" ht="12.75" hidden="1" customHeight="1">
      <c r="A94" s="1689" t="s">
        <v>298</v>
      </c>
      <c r="B94" s="1686" t="s">
        <v>223</v>
      </c>
      <c r="C94" s="1686" t="s">
        <v>755</v>
      </c>
      <c r="D94" s="979" t="s">
        <v>350</v>
      </c>
      <c r="E94" s="1423" t="s">
        <v>757</v>
      </c>
      <c r="F94" s="1416" t="s">
        <v>77</v>
      </c>
      <c r="G94" s="983" t="s">
        <v>78</v>
      </c>
      <c r="H94" s="984" t="s">
        <v>79</v>
      </c>
      <c r="I94" s="25"/>
      <c r="J94" s="23"/>
      <c r="K94" s="23"/>
    </row>
    <row r="95" spans="1:11" ht="12.75" hidden="1" customHeight="1">
      <c r="A95" s="1689" t="s">
        <v>299</v>
      </c>
      <c r="B95" s="1701" t="s">
        <v>223</v>
      </c>
      <c r="C95" s="1686" t="s">
        <v>756</v>
      </c>
      <c r="D95" s="1424" t="s">
        <v>225</v>
      </c>
      <c r="E95" s="1424" t="s">
        <v>226</v>
      </c>
      <c r="F95" s="1406" t="s">
        <v>632</v>
      </c>
      <c r="G95" s="983" t="s">
        <v>450</v>
      </c>
      <c r="H95" s="982">
        <v>40</v>
      </c>
      <c r="I95" s="25"/>
      <c r="J95" s="23"/>
      <c r="K95" s="23"/>
    </row>
    <row r="96" spans="1:11" ht="12.75" hidden="1" customHeight="1">
      <c r="A96" s="1689" t="s">
        <v>300</v>
      </c>
      <c r="B96" s="1701" t="s">
        <v>223</v>
      </c>
      <c r="C96" s="1686" t="s">
        <v>224</v>
      </c>
      <c r="D96" s="979" t="s">
        <v>225</v>
      </c>
      <c r="E96" s="1423" t="s">
        <v>226</v>
      </c>
      <c r="F96" s="1406" t="s">
        <v>712</v>
      </c>
      <c r="G96" s="979" t="s">
        <v>608</v>
      </c>
      <c r="H96" s="982" t="s">
        <v>608</v>
      </c>
      <c r="I96" s="25"/>
      <c r="J96" s="23"/>
      <c r="K96" s="23"/>
    </row>
    <row r="97" spans="1:11" ht="12.75" hidden="1" customHeight="1">
      <c r="A97" s="1689" t="s">
        <v>301</v>
      </c>
      <c r="B97" s="1686" t="s">
        <v>223</v>
      </c>
      <c r="C97" s="1686" t="s">
        <v>992</v>
      </c>
      <c r="D97" s="979" t="s">
        <v>72</v>
      </c>
      <c r="E97" s="1423" t="s">
        <v>73</v>
      </c>
      <c r="F97" s="1406" t="s">
        <v>429</v>
      </c>
      <c r="G97" s="979" t="s">
        <v>509</v>
      </c>
      <c r="H97" s="982" t="s">
        <v>608</v>
      </c>
      <c r="I97" s="25"/>
      <c r="J97" s="23"/>
      <c r="K97" s="23"/>
    </row>
    <row r="98" spans="1:11" ht="12.75" hidden="1" customHeight="1">
      <c r="A98" s="1689" t="s">
        <v>302</v>
      </c>
      <c r="B98" s="1686" t="s">
        <v>223</v>
      </c>
      <c r="C98" s="1686" t="s">
        <v>543</v>
      </c>
      <c r="D98" s="979" t="s">
        <v>544</v>
      </c>
      <c r="E98" s="1423" t="s">
        <v>757</v>
      </c>
      <c r="F98" s="1406" t="s">
        <v>3</v>
      </c>
      <c r="G98" s="979" t="s">
        <v>509</v>
      </c>
      <c r="H98" s="982" t="s">
        <v>608</v>
      </c>
      <c r="I98" s="25"/>
      <c r="J98" s="23"/>
      <c r="K98" s="23"/>
    </row>
    <row r="99" spans="1:11" ht="12.75" hidden="1" customHeight="1">
      <c r="A99" s="1689" t="s">
        <v>303</v>
      </c>
      <c r="B99" s="1686" t="s">
        <v>685</v>
      </c>
      <c r="C99" s="1686" t="s">
        <v>686</v>
      </c>
      <c r="D99" s="979" t="s">
        <v>571</v>
      </c>
      <c r="E99" s="1423" t="s">
        <v>687</v>
      </c>
      <c r="F99" s="1406" t="s">
        <v>688</v>
      </c>
      <c r="G99" s="983" t="s">
        <v>608</v>
      </c>
      <c r="H99" s="982" t="s">
        <v>608</v>
      </c>
      <c r="I99" s="25"/>
      <c r="J99" s="23"/>
      <c r="K99" s="23"/>
    </row>
    <row r="100" spans="1:11" ht="12.75" hidden="1" customHeight="1">
      <c r="A100" s="1689" t="s">
        <v>304</v>
      </c>
      <c r="B100" s="1686" t="s">
        <v>685</v>
      </c>
      <c r="C100" s="1686" t="s">
        <v>371</v>
      </c>
      <c r="D100" s="979" t="s">
        <v>372</v>
      </c>
      <c r="E100" s="1423" t="s">
        <v>373</v>
      </c>
      <c r="F100" s="1406" t="s">
        <v>4</v>
      </c>
      <c r="G100" s="983" t="s">
        <v>608</v>
      </c>
      <c r="H100" s="982" t="s">
        <v>608</v>
      </c>
      <c r="I100" s="25"/>
      <c r="J100" s="23"/>
      <c r="K100" s="23"/>
    </row>
    <row r="101" spans="1:11" ht="12.75" hidden="1" customHeight="1">
      <c r="A101" s="1689" t="s">
        <v>305</v>
      </c>
      <c r="B101" s="1686" t="s">
        <v>1076</v>
      </c>
      <c r="C101" s="1686" t="s">
        <v>1095</v>
      </c>
      <c r="D101" s="979" t="s">
        <v>1096</v>
      </c>
      <c r="E101" s="1423" t="s">
        <v>1097</v>
      </c>
      <c r="F101" s="1416" t="s">
        <v>249</v>
      </c>
      <c r="G101" s="983" t="s">
        <v>608</v>
      </c>
      <c r="H101" s="984" t="s">
        <v>608</v>
      </c>
      <c r="I101" s="25"/>
      <c r="J101" s="23"/>
      <c r="K101" s="23"/>
    </row>
    <row r="102" spans="1:11" ht="12.75" hidden="1" customHeight="1">
      <c r="A102" s="1689" t="s">
        <v>306</v>
      </c>
      <c r="B102" s="1686" t="s">
        <v>974</v>
      </c>
      <c r="C102" s="1686" t="s">
        <v>1095</v>
      </c>
      <c r="D102" s="979" t="s">
        <v>1096</v>
      </c>
      <c r="E102" s="1423" t="s">
        <v>816</v>
      </c>
      <c r="F102" s="1416" t="s">
        <v>143</v>
      </c>
      <c r="G102" s="983" t="s">
        <v>608</v>
      </c>
      <c r="H102" s="984" t="s">
        <v>608</v>
      </c>
      <c r="I102" s="25"/>
      <c r="J102" s="23"/>
      <c r="K102" s="23"/>
    </row>
    <row r="103" spans="1:11" ht="12.75" hidden="1" customHeight="1">
      <c r="A103" s="1689" t="s">
        <v>307</v>
      </c>
      <c r="B103" s="1686" t="s">
        <v>774</v>
      </c>
      <c r="C103" s="1686" t="s">
        <v>759</v>
      </c>
      <c r="D103" s="979" t="s">
        <v>1096</v>
      </c>
      <c r="E103" s="1423" t="s">
        <v>816</v>
      </c>
      <c r="F103" s="1416" t="s">
        <v>310</v>
      </c>
      <c r="G103" s="983" t="s">
        <v>608</v>
      </c>
      <c r="H103" s="984" t="s">
        <v>608</v>
      </c>
      <c r="I103" s="25"/>
      <c r="J103" s="23"/>
      <c r="K103" s="23"/>
    </row>
    <row r="104" spans="1:11" ht="12.75" hidden="1" customHeight="1">
      <c r="A104" s="1689" t="s">
        <v>308</v>
      </c>
      <c r="B104" s="1686" t="s">
        <v>774</v>
      </c>
      <c r="C104" s="1686" t="s">
        <v>759</v>
      </c>
      <c r="D104" s="1406" t="s">
        <v>969</v>
      </c>
      <c r="E104" s="1423" t="s">
        <v>970</v>
      </c>
      <c r="F104" s="1406" t="s">
        <v>95</v>
      </c>
      <c r="G104" s="979" t="s">
        <v>608</v>
      </c>
      <c r="H104" s="982" t="s">
        <v>608</v>
      </c>
      <c r="I104" s="25"/>
      <c r="J104" s="23"/>
      <c r="K104" s="23"/>
    </row>
    <row r="105" spans="1:11" ht="12.75" hidden="1" customHeight="1">
      <c r="A105" s="1689" t="s">
        <v>311</v>
      </c>
      <c r="B105" s="1686" t="s">
        <v>774</v>
      </c>
      <c r="C105" s="1686" t="s">
        <v>376</v>
      </c>
      <c r="D105" s="979" t="s">
        <v>377</v>
      </c>
      <c r="E105" s="1423" t="s">
        <v>378</v>
      </c>
      <c r="F105" s="1416" t="s">
        <v>713</v>
      </c>
      <c r="G105" s="983" t="s">
        <v>608</v>
      </c>
      <c r="H105" s="984" t="s">
        <v>608</v>
      </c>
      <c r="I105" s="25"/>
      <c r="J105" s="23"/>
      <c r="K105" s="23"/>
    </row>
    <row r="106" spans="1:11" ht="12.75" hidden="1" customHeight="1">
      <c r="A106" s="1689"/>
      <c r="B106" s="1686"/>
      <c r="C106" s="1686"/>
      <c r="D106" s="979"/>
      <c r="E106" s="1423"/>
      <c r="F106" s="1416"/>
      <c r="G106" s="983"/>
      <c r="H106" s="984"/>
      <c r="I106" s="25"/>
      <c r="J106" s="23"/>
      <c r="K106" s="23"/>
    </row>
    <row r="107" spans="1:11" ht="12.75" hidden="1" customHeight="1">
      <c r="A107" s="1686">
        <v>2006</v>
      </c>
      <c r="B107" s="1686"/>
      <c r="C107" s="1686"/>
      <c r="D107" s="979"/>
      <c r="E107" s="1423"/>
      <c r="F107" s="1416"/>
      <c r="G107" s="983"/>
      <c r="H107" s="984"/>
      <c r="I107" s="25"/>
      <c r="J107" s="23"/>
      <c r="K107" s="23"/>
    </row>
    <row r="108" spans="1:11" ht="12.75" hidden="1" customHeight="1">
      <c r="A108" s="1689"/>
      <c r="B108" s="1686"/>
      <c r="C108" s="1686"/>
      <c r="D108" s="979"/>
      <c r="E108" s="1423"/>
      <c r="F108" s="1416"/>
      <c r="G108" s="983"/>
      <c r="H108" s="984"/>
      <c r="I108" s="25"/>
      <c r="J108" s="23"/>
      <c r="K108" s="23"/>
    </row>
    <row r="109" spans="1:11" ht="12.75" hidden="1" customHeight="1">
      <c r="A109" s="1689" t="s">
        <v>298</v>
      </c>
      <c r="B109" s="1686" t="s">
        <v>774</v>
      </c>
      <c r="C109" s="1686" t="s">
        <v>379</v>
      </c>
      <c r="D109" s="979" t="s">
        <v>377</v>
      </c>
      <c r="E109" s="1423" t="s">
        <v>380</v>
      </c>
      <c r="F109" s="1416" t="s">
        <v>714</v>
      </c>
      <c r="G109" s="983" t="s">
        <v>608</v>
      </c>
      <c r="H109" s="984" t="s">
        <v>608</v>
      </c>
      <c r="I109" s="25"/>
      <c r="J109" s="23"/>
      <c r="K109" s="23"/>
    </row>
    <row r="110" spans="1:11" ht="12.75" hidden="1" customHeight="1">
      <c r="A110" s="1689" t="s">
        <v>299</v>
      </c>
      <c r="B110" s="1686" t="s">
        <v>774</v>
      </c>
      <c r="C110" s="1686" t="s">
        <v>452</v>
      </c>
      <c r="D110" s="979" t="s">
        <v>453</v>
      </c>
      <c r="E110" s="1423" t="s">
        <v>380</v>
      </c>
      <c r="F110" s="1406" t="s">
        <v>456</v>
      </c>
      <c r="G110" s="979" t="s">
        <v>608</v>
      </c>
      <c r="H110" s="982" t="s">
        <v>608</v>
      </c>
      <c r="I110" s="25"/>
      <c r="J110" s="23"/>
      <c r="K110" s="23"/>
    </row>
    <row r="111" spans="1:11" ht="12.75" hidden="1" customHeight="1">
      <c r="A111" s="1689" t="s">
        <v>300</v>
      </c>
      <c r="B111" s="1686" t="s">
        <v>774</v>
      </c>
      <c r="C111" s="1686" t="s">
        <v>454</v>
      </c>
      <c r="D111" s="979" t="s">
        <v>377</v>
      </c>
      <c r="E111" s="1423" t="s">
        <v>455</v>
      </c>
      <c r="F111" s="1406" t="s">
        <v>457</v>
      </c>
      <c r="G111" s="979" t="s">
        <v>608</v>
      </c>
      <c r="H111" s="982" t="s">
        <v>608</v>
      </c>
      <c r="I111" s="25"/>
      <c r="J111" s="23"/>
      <c r="K111" s="23"/>
    </row>
    <row r="112" spans="1:11" ht="12.75" hidden="1" customHeight="1">
      <c r="A112" s="1689" t="s">
        <v>301</v>
      </c>
      <c r="B112" s="1686" t="s">
        <v>774</v>
      </c>
      <c r="C112" s="1686" t="s">
        <v>426</v>
      </c>
      <c r="D112" s="979" t="s">
        <v>427</v>
      </c>
      <c r="E112" s="1423" t="s">
        <v>428</v>
      </c>
      <c r="F112" s="1406" t="s">
        <v>398</v>
      </c>
      <c r="G112" s="979" t="s">
        <v>608</v>
      </c>
      <c r="H112" s="982" t="s">
        <v>608</v>
      </c>
      <c r="I112" s="25"/>
      <c r="J112" s="23"/>
      <c r="K112" s="23"/>
    </row>
    <row r="113" spans="1:11" ht="12.75" hidden="1" customHeight="1">
      <c r="A113" s="1689" t="s">
        <v>302</v>
      </c>
      <c r="B113" s="1686" t="s">
        <v>774</v>
      </c>
      <c r="C113" s="1686" t="s">
        <v>426</v>
      </c>
      <c r="D113" s="979" t="s">
        <v>427</v>
      </c>
      <c r="E113" s="1423" t="s">
        <v>428</v>
      </c>
      <c r="F113" s="1406" t="s">
        <v>400</v>
      </c>
      <c r="G113" s="979" t="s">
        <v>608</v>
      </c>
      <c r="H113" s="982" t="s">
        <v>608</v>
      </c>
      <c r="I113" s="25"/>
      <c r="J113" s="23"/>
      <c r="K113" s="23"/>
    </row>
    <row r="114" spans="1:11" ht="12.75" hidden="1" customHeight="1">
      <c r="A114" s="1689" t="s">
        <v>303</v>
      </c>
      <c r="B114" s="1686" t="s">
        <v>774</v>
      </c>
      <c r="C114" s="1686" t="s">
        <v>454</v>
      </c>
      <c r="D114" s="979" t="s">
        <v>427</v>
      </c>
      <c r="E114" s="1423" t="s">
        <v>428</v>
      </c>
      <c r="F114" s="1406" t="s">
        <v>399</v>
      </c>
      <c r="G114" s="979" t="s">
        <v>608</v>
      </c>
      <c r="H114" s="982" t="s">
        <v>608</v>
      </c>
      <c r="I114" s="25"/>
      <c r="J114" s="23"/>
      <c r="K114" s="23"/>
    </row>
    <row r="115" spans="1:11" ht="12.75" hidden="1" customHeight="1">
      <c r="A115" s="1689" t="s">
        <v>304</v>
      </c>
      <c r="B115" s="1686" t="s">
        <v>774</v>
      </c>
      <c r="C115" s="1686" t="s">
        <v>1093</v>
      </c>
      <c r="D115" s="979" t="s">
        <v>1094</v>
      </c>
      <c r="E115" s="1423" t="s">
        <v>428</v>
      </c>
      <c r="F115" s="1406" t="s">
        <v>456</v>
      </c>
      <c r="G115" s="979" t="s">
        <v>608</v>
      </c>
      <c r="H115" s="982" t="s">
        <v>608</v>
      </c>
      <c r="I115" s="25"/>
      <c r="J115" s="23"/>
      <c r="K115" s="23"/>
    </row>
    <row r="116" spans="1:11" ht="12.75" hidden="1" customHeight="1">
      <c r="A116" s="1689" t="s">
        <v>305</v>
      </c>
      <c r="B116" s="1686" t="s">
        <v>774</v>
      </c>
      <c r="C116" s="1686" t="s">
        <v>382</v>
      </c>
      <c r="D116" s="979" t="s">
        <v>383</v>
      </c>
      <c r="E116" s="1423" t="s">
        <v>384</v>
      </c>
      <c r="F116" s="1406" t="s">
        <v>222</v>
      </c>
      <c r="G116" s="979" t="s">
        <v>608</v>
      </c>
      <c r="H116" s="982" t="s">
        <v>608</v>
      </c>
      <c r="I116" s="25"/>
      <c r="J116" s="23"/>
      <c r="K116" s="23"/>
    </row>
    <row r="117" spans="1:11" ht="12.75" hidden="1" customHeight="1">
      <c r="A117" s="1689" t="s">
        <v>306</v>
      </c>
      <c r="B117" s="1686" t="s">
        <v>774</v>
      </c>
      <c r="C117" s="1686" t="s">
        <v>382</v>
      </c>
      <c r="D117" s="979" t="s">
        <v>988</v>
      </c>
      <c r="E117" s="1423" t="s">
        <v>384</v>
      </c>
      <c r="F117" s="1406" t="s">
        <v>989</v>
      </c>
      <c r="G117" s="979" t="s">
        <v>608</v>
      </c>
      <c r="H117" s="982" t="s">
        <v>608</v>
      </c>
      <c r="I117" s="25"/>
      <c r="J117" s="23"/>
      <c r="K117" s="23"/>
    </row>
    <row r="118" spans="1:11" ht="12.75" hidden="1" customHeight="1">
      <c r="A118" s="1689" t="s">
        <v>307</v>
      </c>
      <c r="B118" s="1686" t="s">
        <v>774</v>
      </c>
      <c r="C118" s="1686" t="s">
        <v>90</v>
      </c>
      <c r="D118" s="979" t="s">
        <v>91</v>
      </c>
      <c r="E118" s="1423" t="s">
        <v>92</v>
      </c>
      <c r="F118" s="1406" t="s">
        <v>93</v>
      </c>
      <c r="G118" s="979" t="s">
        <v>608</v>
      </c>
      <c r="H118" s="982" t="s">
        <v>608</v>
      </c>
      <c r="I118" s="25"/>
      <c r="J118" s="23"/>
      <c r="K118" s="23"/>
    </row>
    <row r="119" spans="1:11" ht="12.75" hidden="1" customHeight="1">
      <c r="A119" s="1689" t="s">
        <v>308</v>
      </c>
      <c r="B119" s="1686" t="s">
        <v>240</v>
      </c>
      <c r="C119" s="1686" t="s">
        <v>90</v>
      </c>
      <c r="D119" s="979" t="s">
        <v>91</v>
      </c>
      <c r="E119" s="1423" t="s">
        <v>92</v>
      </c>
      <c r="F119" s="1406" t="s">
        <v>802</v>
      </c>
      <c r="G119" s="979" t="s">
        <v>608</v>
      </c>
      <c r="H119" s="982" t="s">
        <v>608</v>
      </c>
      <c r="I119" s="25"/>
      <c r="J119" s="23"/>
      <c r="K119" s="23"/>
    </row>
    <row r="120" spans="1:11" ht="12.75" hidden="1" customHeight="1">
      <c r="A120" s="1689" t="s">
        <v>311</v>
      </c>
      <c r="B120" s="1686" t="s">
        <v>240</v>
      </c>
      <c r="C120" s="1686" t="s">
        <v>426</v>
      </c>
      <c r="D120" s="979" t="s">
        <v>241</v>
      </c>
      <c r="E120" s="1423" t="s">
        <v>92</v>
      </c>
      <c r="F120" s="1406" t="s">
        <v>178</v>
      </c>
      <c r="G120" s="979" t="s">
        <v>608</v>
      </c>
      <c r="H120" s="982" t="s">
        <v>608</v>
      </c>
      <c r="I120" s="25"/>
      <c r="J120" s="23"/>
      <c r="K120" s="23"/>
    </row>
    <row r="121" spans="1:11" ht="12.75" hidden="1" customHeight="1">
      <c r="A121" s="1689"/>
      <c r="B121" s="1686"/>
      <c r="C121" s="1686"/>
      <c r="D121" s="979"/>
      <c r="E121" s="1423"/>
      <c r="F121" s="1406"/>
      <c r="G121" s="979"/>
      <c r="H121" s="982"/>
      <c r="I121" s="25"/>
      <c r="J121" s="23"/>
      <c r="K121" s="23"/>
    </row>
    <row r="122" spans="1:11" ht="12.75" hidden="1" customHeight="1">
      <c r="A122" s="1686">
        <v>2007</v>
      </c>
      <c r="B122" s="1686"/>
      <c r="C122" s="1686"/>
      <c r="D122" s="979"/>
      <c r="E122" s="1423"/>
      <c r="F122" s="1406"/>
      <c r="G122" s="979"/>
      <c r="H122" s="982"/>
      <c r="I122" s="25"/>
      <c r="J122" s="23"/>
      <c r="K122" s="23"/>
    </row>
    <row r="123" spans="1:11" ht="12.75" hidden="1" customHeight="1">
      <c r="A123" s="1689"/>
      <c r="B123" s="1686"/>
      <c r="C123" s="1686"/>
      <c r="D123" s="979"/>
      <c r="E123" s="1423"/>
      <c r="F123" s="1406"/>
      <c r="G123" s="979"/>
      <c r="H123" s="982"/>
      <c r="I123" s="25"/>
      <c r="J123" s="23"/>
      <c r="K123" s="23"/>
    </row>
    <row r="124" spans="1:11" ht="12.75" hidden="1" customHeight="1">
      <c r="A124" s="1689" t="s">
        <v>298</v>
      </c>
      <c r="B124" s="1686" t="s">
        <v>81</v>
      </c>
      <c r="C124" s="1686" t="s">
        <v>1095</v>
      </c>
      <c r="D124" s="979" t="s">
        <v>82</v>
      </c>
      <c r="E124" s="1423" t="s">
        <v>616</v>
      </c>
      <c r="F124" s="1406" t="s">
        <v>182</v>
      </c>
      <c r="G124" s="979" t="s">
        <v>608</v>
      </c>
      <c r="H124" s="982" t="s">
        <v>608</v>
      </c>
      <c r="I124" s="25"/>
      <c r="J124" s="23"/>
      <c r="K124" s="23"/>
    </row>
    <row r="125" spans="1:11" ht="12.75" hidden="1" customHeight="1">
      <c r="A125" s="1689" t="s">
        <v>299</v>
      </c>
      <c r="B125" s="1686" t="s">
        <v>81</v>
      </c>
      <c r="C125" s="1686" t="s">
        <v>217</v>
      </c>
      <c r="D125" s="979" t="s">
        <v>82</v>
      </c>
      <c r="E125" s="1423" t="s">
        <v>617</v>
      </c>
      <c r="F125" s="1406" t="s">
        <v>170</v>
      </c>
      <c r="G125" s="979" t="s">
        <v>608</v>
      </c>
      <c r="H125" s="982" t="s">
        <v>608</v>
      </c>
      <c r="I125" s="25"/>
      <c r="J125" s="23"/>
      <c r="K125" s="23"/>
    </row>
    <row r="126" spans="1:11" ht="12.75" hidden="1" customHeight="1">
      <c r="A126" s="1689" t="s">
        <v>300</v>
      </c>
      <c r="B126" s="1686" t="s">
        <v>81</v>
      </c>
      <c r="C126" s="1686" t="s">
        <v>1095</v>
      </c>
      <c r="D126" s="979" t="s">
        <v>82</v>
      </c>
      <c r="E126" s="1423" t="s">
        <v>617</v>
      </c>
      <c r="F126" s="1406" t="s">
        <v>982</v>
      </c>
      <c r="G126" s="979" t="s">
        <v>608</v>
      </c>
      <c r="H126" s="982" t="s">
        <v>608</v>
      </c>
      <c r="I126" s="25"/>
      <c r="J126" s="23"/>
      <c r="K126" s="23"/>
    </row>
    <row r="127" spans="1:11" ht="12.75" hidden="1" customHeight="1">
      <c r="A127" s="1689" t="s">
        <v>301</v>
      </c>
      <c r="B127" s="1686" t="s">
        <v>81</v>
      </c>
      <c r="C127" s="1686" t="s">
        <v>845</v>
      </c>
      <c r="D127" s="979" t="s">
        <v>846</v>
      </c>
      <c r="E127" s="1423" t="s">
        <v>617</v>
      </c>
      <c r="F127" s="1406" t="s">
        <v>847</v>
      </c>
      <c r="G127" s="979" t="s">
        <v>608</v>
      </c>
      <c r="H127" s="982" t="s">
        <v>608</v>
      </c>
      <c r="I127" s="25"/>
      <c r="J127" s="23"/>
      <c r="K127" s="23"/>
    </row>
    <row r="128" spans="1:11" ht="12.75" hidden="1" customHeight="1">
      <c r="A128" s="1689" t="s">
        <v>302</v>
      </c>
      <c r="B128" s="1686" t="s">
        <v>81</v>
      </c>
      <c r="C128" s="1686" t="s">
        <v>845</v>
      </c>
      <c r="D128" s="979" t="s">
        <v>846</v>
      </c>
      <c r="E128" s="1423" t="s">
        <v>617</v>
      </c>
      <c r="F128" s="1406" t="s">
        <v>71</v>
      </c>
      <c r="G128" s="979" t="s">
        <v>608</v>
      </c>
      <c r="H128" s="982" t="s">
        <v>608</v>
      </c>
      <c r="I128" s="25"/>
      <c r="J128" s="23"/>
      <c r="K128" s="23"/>
    </row>
    <row r="129" spans="1:11" ht="12.75" hidden="1" customHeight="1">
      <c r="A129" s="1689" t="s">
        <v>303</v>
      </c>
      <c r="B129" s="1686" t="s">
        <v>227</v>
      </c>
      <c r="C129" s="1686" t="s">
        <v>1095</v>
      </c>
      <c r="D129" s="979" t="s">
        <v>846</v>
      </c>
      <c r="E129" s="1423" t="s">
        <v>617</v>
      </c>
      <c r="F129" s="1406" t="s">
        <v>33</v>
      </c>
      <c r="G129" s="979" t="s">
        <v>608</v>
      </c>
      <c r="H129" s="982" t="s">
        <v>608</v>
      </c>
      <c r="I129" s="25"/>
      <c r="J129" s="23"/>
      <c r="K129" s="23"/>
    </row>
    <row r="130" spans="1:11" ht="12.75" hidden="1" customHeight="1">
      <c r="A130" s="1689" t="s">
        <v>304</v>
      </c>
      <c r="B130" s="1686" t="s">
        <v>227</v>
      </c>
      <c r="C130" s="1686" t="s">
        <v>1095</v>
      </c>
      <c r="D130" s="979" t="s">
        <v>846</v>
      </c>
      <c r="E130" s="1423" t="s">
        <v>617</v>
      </c>
      <c r="F130" s="1406" t="s">
        <v>1104</v>
      </c>
      <c r="G130" s="979" t="s">
        <v>608</v>
      </c>
      <c r="H130" s="982" t="s">
        <v>608</v>
      </c>
      <c r="I130" s="25"/>
      <c r="J130" s="23"/>
      <c r="K130" s="23"/>
    </row>
    <row r="131" spans="1:11" ht="12.75" hidden="1" customHeight="1">
      <c r="A131" s="1689" t="s">
        <v>305</v>
      </c>
      <c r="B131" s="1686" t="s">
        <v>227</v>
      </c>
      <c r="C131" s="1686" t="s">
        <v>1095</v>
      </c>
      <c r="D131" s="979" t="s">
        <v>846</v>
      </c>
      <c r="E131" s="1423" t="s">
        <v>617</v>
      </c>
      <c r="F131" s="1406" t="s">
        <v>177</v>
      </c>
      <c r="G131" s="979" t="s">
        <v>608</v>
      </c>
      <c r="H131" s="982" t="s">
        <v>608</v>
      </c>
      <c r="I131" s="25"/>
      <c r="J131" s="23"/>
      <c r="K131" s="23"/>
    </row>
    <row r="132" spans="1:11" ht="12.75" hidden="1" customHeight="1">
      <c r="A132" s="1689" t="s">
        <v>306</v>
      </c>
      <c r="B132" s="1686" t="s">
        <v>227</v>
      </c>
      <c r="C132" s="1686" t="s">
        <v>919</v>
      </c>
      <c r="D132" s="979" t="s">
        <v>918</v>
      </c>
      <c r="E132" s="1423" t="s">
        <v>92</v>
      </c>
      <c r="F132" s="1406" t="s">
        <v>71</v>
      </c>
      <c r="G132" s="979" t="s">
        <v>608</v>
      </c>
      <c r="H132" s="982" t="s">
        <v>608</v>
      </c>
      <c r="I132" s="25"/>
      <c r="J132" s="23"/>
      <c r="K132" s="23"/>
    </row>
    <row r="133" spans="1:11" ht="12.75" hidden="1" customHeight="1">
      <c r="A133" s="1689" t="s">
        <v>307</v>
      </c>
      <c r="B133" s="1686" t="s">
        <v>227</v>
      </c>
      <c r="C133" s="1686" t="s">
        <v>920</v>
      </c>
      <c r="D133" s="979" t="s">
        <v>921</v>
      </c>
      <c r="E133" s="1423" t="s">
        <v>617</v>
      </c>
      <c r="F133" s="1406" t="s">
        <v>922</v>
      </c>
      <c r="G133" s="979" t="s">
        <v>608</v>
      </c>
      <c r="H133" s="982" t="s">
        <v>608</v>
      </c>
      <c r="I133" s="25"/>
      <c r="J133" s="23"/>
      <c r="K133" s="23"/>
    </row>
    <row r="134" spans="1:11" ht="12.75" hidden="1" customHeight="1">
      <c r="A134" s="1689" t="s">
        <v>308</v>
      </c>
      <c r="B134" s="1686" t="s">
        <v>227</v>
      </c>
      <c r="C134" s="1686" t="s">
        <v>371</v>
      </c>
      <c r="D134" s="979" t="s">
        <v>846</v>
      </c>
      <c r="E134" s="1423" t="s">
        <v>617</v>
      </c>
      <c r="F134" s="1406" t="s">
        <v>923</v>
      </c>
      <c r="G134" s="979" t="s">
        <v>608</v>
      </c>
      <c r="H134" s="982" t="s">
        <v>608</v>
      </c>
      <c r="I134" s="25"/>
      <c r="J134" s="23"/>
      <c r="K134" s="23"/>
    </row>
    <row r="135" spans="1:11" ht="12.75" hidden="1" customHeight="1">
      <c r="A135" s="1689" t="s">
        <v>311</v>
      </c>
      <c r="B135" s="1686" t="s">
        <v>114</v>
      </c>
      <c r="C135" s="1686" t="s">
        <v>371</v>
      </c>
      <c r="D135" s="979" t="s">
        <v>846</v>
      </c>
      <c r="E135" s="1423" t="s">
        <v>617</v>
      </c>
      <c r="F135" s="1406" t="s">
        <v>922</v>
      </c>
      <c r="G135" s="979" t="s">
        <v>608</v>
      </c>
      <c r="H135" s="982" t="s">
        <v>608</v>
      </c>
      <c r="I135" s="25"/>
      <c r="J135" s="23"/>
      <c r="K135" s="23"/>
    </row>
    <row r="136" spans="1:11" ht="12.75" hidden="1" customHeight="1">
      <c r="A136" s="1689"/>
      <c r="B136" s="1686"/>
      <c r="C136" s="1686"/>
      <c r="D136" s="979"/>
      <c r="E136" s="1423"/>
      <c r="F136" s="1406"/>
      <c r="G136" s="979"/>
      <c r="H136" s="982"/>
      <c r="I136" s="25"/>
      <c r="J136" s="23"/>
      <c r="K136" s="23"/>
    </row>
    <row r="137" spans="1:11" ht="12.75" hidden="1" customHeight="1">
      <c r="A137" s="1686">
        <v>2008</v>
      </c>
      <c r="B137" s="1686"/>
      <c r="C137" s="1686"/>
      <c r="D137" s="979"/>
      <c r="E137" s="1423"/>
      <c r="F137" s="1406"/>
      <c r="G137" s="979"/>
      <c r="H137" s="982"/>
      <c r="I137" s="25"/>
      <c r="J137" s="23"/>
      <c r="K137" s="23"/>
    </row>
    <row r="138" spans="1:11" ht="12.75" hidden="1" customHeight="1">
      <c r="A138" s="1689"/>
      <c r="B138" s="1686"/>
      <c r="C138" s="1686"/>
      <c r="D138" s="979"/>
      <c r="E138" s="1423"/>
      <c r="F138" s="1406"/>
      <c r="G138" s="979"/>
      <c r="H138" s="982"/>
      <c r="I138" s="25"/>
      <c r="J138" s="23"/>
      <c r="K138" s="23"/>
    </row>
    <row r="139" spans="1:11" ht="12.75" hidden="1" customHeight="1">
      <c r="A139" s="1689" t="s">
        <v>298</v>
      </c>
      <c r="B139" s="1686" t="s">
        <v>114</v>
      </c>
      <c r="C139" s="1686" t="s">
        <v>1095</v>
      </c>
      <c r="D139" s="979" t="s">
        <v>846</v>
      </c>
      <c r="E139" s="1423" t="s">
        <v>617</v>
      </c>
      <c r="F139" s="1406" t="s">
        <v>115</v>
      </c>
      <c r="G139" s="979" t="s">
        <v>608</v>
      </c>
      <c r="H139" s="982" t="s">
        <v>608</v>
      </c>
      <c r="I139" s="25"/>
      <c r="J139" s="23"/>
      <c r="K139" s="23"/>
    </row>
    <row r="140" spans="1:11" ht="12.75" hidden="1" customHeight="1">
      <c r="A140" s="1689" t="s">
        <v>299</v>
      </c>
      <c r="B140" s="1686" t="s">
        <v>114</v>
      </c>
      <c r="C140" s="1686" t="s">
        <v>845</v>
      </c>
      <c r="D140" s="979" t="s">
        <v>93</v>
      </c>
      <c r="E140" s="1423" t="s">
        <v>617</v>
      </c>
      <c r="F140" s="1406" t="s">
        <v>394</v>
      </c>
      <c r="G140" s="979" t="s">
        <v>608</v>
      </c>
      <c r="H140" s="982" t="s">
        <v>608</v>
      </c>
      <c r="I140" s="25"/>
      <c r="J140" s="23"/>
      <c r="K140" s="23"/>
    </row>
    <row r="141" spans="1:11" ht="12.75" hidden="1" customHeight="1">
      <c r="A141" s="1689" t="s">
        <v>300</v>
      </c>
      <c r="B141" s="1686" t="s">
        <v>114</v>
      </c>
      <c r="C141" s="1686" t="s">
        <v>845</v>
      </c>
      <c r="D141" s="979" t="s">
        <v>918</v>
      </c>
      <c r="E141" s="1423" t="s">
        <v>617</v>
      </c>
      <c r="F141" s="1406" t="s">
        <v>71</v>
      </c>
      <c r="G141" s="979" t="s">
        <v>608</v>
      </c>
      <c r="H141" s="982" t="s">
        <v>608</v>
      </c>
      <c r="I141" s="25"/>
      <c r="J141" s="23"/>
      <c r="K141" s="23"/>
    </row>
    <row r="142" spans="1:11" ht="12.75" hidden="1" customHeight="1">
      <c r="A142" s="1689" t="s">
        <v>301</v>
      </c>
      <c r="B142" s="1686" t="s">
        <v>114</v>
      </c>
      <c r="C142" s="1686" t="s">
        <v>532</v>
      </c>
      <c r="D142" s="979" t="s">
        <v>918</v>
      </c>
      <c r="E142" s="1423" t="s">
        <v>617</v>
      </c>
      <c r="F142" s="1406" t="s">
        <v>533</v>
      </c>
      <c r="G142" s="979" t="s">
        <v>608</v>
      </c>
      <c r="H142" s="982" t="s">
        <v>608</v>
      </c>
      <c r="I142" s="25"/>
      <c r="J142" s="23"/>
      <c r="K142" s="23"/>
    </row>
    <row r="143" spans="1:11" ht="12.75" hidden="1" customHeight="1">
      <c r="A143" s="1689" t="s">
        <v>302</v>
      </c>
      <c r="B143" s="1686" t="s">
        <v>114</v>
      </c>
      <c r="C143" s="1686" t="s">
        <v>781</v>
      </c>
      <c r="D143" s="979" t="s">
        <v>918</v>
      </c>
      <c r="E143" s="1423" t="s">
        <v>617</v>
      </c>
      <c r="F143" s="1406" t="s">
        <v>776</v>
      </c>
      <c r="G143" s="979" t="s">
        <v>608</v>
      </c>
      <c r="H143" s="982" t="s">
        <v>608</v>
      </c>
      <c r="I143" s="25"/>
      <c r="J143" s="23"/>
      <c r="K143" s="23"/>
    </row>
    <row r="144" spans="1:11" ht="12.75" hidden="1" customHeight="1">
      <c r="A144" s="1689" t="s">
        <v>303</v>
      </c>
      <c r="B144" s="1686" t="s">
        <v>779</v>
      </c>
      <c r="C144" s="1686" t="s">
        <v>1095</v>
      </c>
      <c r="D144" s="979" t="s">
        <v>918</v>
      </c>
      <c r="E144" s="1423" t="s">
        <v>617</v>
      </c>
      <c r="F144" s="1406" t="s">
        <v>183</v>
      </c>
      <c r="G144" s="979" t="s">
        <v>608</v>
      </c>
      <c r="H144" s="982" t="s">
        <v>608</v>
      </c>
      <c r="I144" s="25"/>
      <c r="J144" s="23"/>
      <c r="K144" s="23"/>
    </row>
    <row r="145" spans="1:11" ht="12.75" hidden="1" customHeight="1">
      <c r="A145" s="1689" t="s">
        <v>304</v>
      </c>
      <c r="B145" s="1686" t="s">
        <v>779</v>
      </c>
      <c r="C145" s="1686" t="s">
        <v>1095</v>
      </c>
      <c r="D145" s="979" t="s">
        <v>918</v>
      </c>
      <c r="E145" s="1423" t="s">
        <v>617</v>
      </c>
      <c r="F145" s="1406" t="s">
        <v>183</v>
      </c>
      <c r="G145" s="979" t="s">
        <v>608</v>
      </c>
      <c r="H145" s="982" t="s">
        <v>608</v>
      </c>
      <c r="I145" s="25"/>
      <c r="J145" s="23"/>
      <c r="K145" s="23"/>
    </row>
    <row r="146" spans="1:11" ht="12.75" hidden="1" customHeight="1">
      <c r="A146" s="1689" t="s">
        <v>305</v>
      </c>
      <c r="B146" s="1686" t="s">
        <v>779</v>
      </c>
      <c r="C146" s="1686" t="s">
        <v>845</v>
      </c>
      <c r="D146" s="979" t="s">
        <v>780</v>
      </c>
      <c r="E146" s="1423" t="s">
        <v>617</v>
      </c>
      <c r="F146" s="1406" t="s">
        <v>777</v>
      </c>
      <c r="G146" s="979" t="s">
        <v>608</v>
      </c>
      <c r="H146" s="982" t="s">
        <v>608</v>
      </c>
      <c r="I146" s="25"/>
      <c r="J146" s="23"/>
      <c r="K146" s="23"/>
    </row>
    <row r="147" spans="1:11" ht="12.75" hidden="1" customHeight="1">
      <c r="A147" s="1689" t="s">
        <v>306</v>
      </c>
      <c r="B147" s="1686" t="s">
        <v>779</v>
      </c>
      <c r="C147" s="1686" t="s">
        <v>845</v>
      </c>
      <c r="D147" s="979" t="s">
        <v>780</v>
      </c>
      <c r="E147" s="1423" t="s">
        <v>782</v>
      </c>
      <c r="F147" s="1406" t="s">
        <v>439</v>
      </c>
      <c r="G147" s="979" t="s">
        <v>608</v>
      </c>
      <c r="H147" s="982" t="s">
        <v>608</v>
      </c>
      <c r="I147" s="25"/>
      <c r="J147" s="23"/>
      <c r="K147" s="23"/>
    </row>
    <row r="148" spans="1:11" ht="12.75" hidden="1" customHeight="1">
      <c r="A148" s="1689" t="s">
        <v>307</v>
      </c>
      <c r="B148" s="1686" t="s">
        <v>779</v>
      </c>
      <c r="C148" s="1686" t="s">
        <v>845</v>
      </c>
      <c r="D148" s="979" t="s">
        <v>780</v>
      </c>
      <c r="E148" s="1423" t="s">
        <v>617</v>
      </c>
      <c r="F148" s="1406" t="s">
        <v>778</v>
      </c>
      <c r="G148" s="979" t="s">
        <v>608</v>
      </c>
      <c r="H148" s="982" t="s">
        <v>608</v>
      </c>
      <c r="I148" s="25"/>
      <c r="J148" s="23"/>
      <c r="K148" s="23"/>
    </row>
    <row r="149" spans="1:11" ht="12.75" hidden="1" customHeight="1">
      <c r="A149" s="1689" t="s">
        <v>308</v>
      </c>
      <c r="B149" s="1686" t="s">
        <v>779</v>
      </c>
      <c r="C149" s="1686" t="s">
        <v>845</v>
      </c>
      <c r="D149" s="979" t="s">
        <v>732</v>
      </c>
      <c r="E149" s="1423" t="s">
        <v>731</v>
      </c>
      <c r="F149" s="1406" t="s">
        <v>730</v>
      </c>
      <c r="G149" s="979" t="s">
        <v>608</v>
      </c>
      <c r="H149" s="982" t="s">
        <v>608</v>
      </c>
      <c r="I149" s="25"/>
      <c r="J149" s="23"/>
      <c r="K149" s="23"/>
    </row>
    <row r="150" spans="1:11" ht="12.75" hidden="1" customHeight="1">
      <c r="A150" s="1689" t="s">
        <v>311</v>
      </c>
      <c r="B150" s="1686" t="s">
        <v>779</v>
      </c>
      <c r="C150" s="1686" t="s">
        <v>845</v>
      </c>
      <c r="D150" s="979" t="s">
        <v>732</v>
      </c>
      <c r="E150" s="1423" t="s">
        <v>733</v>
      </c>
      <c r="F150" s="1406" t="s">
        <v>730</v>
      </c>
      <c r="G150" s="979" t="s">
        <v>608</v>
      </c>
      <c r="H150" s="982" t="s">
        <v>608</v>
      </c>
      <c r="I150" s="25"/>
      <c r="J150" s="23"/>
      <c r="K150" s="23"/>
    </row>
    <row r="151" spans="1:11" ht="12.75" hidden="1" customHeight="1">
      <c r="A151" s="1689"/>
      <c r="B151" s="1686"/>
      <c r="C151" s="1686"/>
      <c r="D151" s="979"/>
      <c r="E151" s="1423"/>
      <c r="F151" s="1406"/>
      <c r="G151" s="979"/>
      <c r="H151" s="982"/>
      <c r="I151" s="25"/>
      <c r="J151" s="23"/>
      <c r="K151" s="23"/>
    </row>
    <row r="152" spans="1:11" ht="12.75" hidden="1" customHeight="1">
      <c r="A152" s="1689"/>
      <c r="B152" s="1686"/>
      <c r="C152" s="1686"/>
      <c r="D152" s="979"/>
      <c r="E152" s="1423"/>
      <c r="F152" s="1406"/>
      <c r="G152" s="979"/>
      <c r="H152" s="982"/>
      <c r="I152" s="25"/>
      <c r="J152" s="23"/>
      <c r="K152" s="23"/>
    </row>
    <row r="153" spans="1:11" ht="12.75" hidden="1" customHeight="1">
      <c r="A153" s="1689"/>
      <c r="B153" s="1686"/>
      <c r="C153" s="1686"/>
      <c r="D153" s="979"/>
      <c r="E153" s="1423"/>
      <c r="F153" s="1406"/>
      <c r="G153" s="979"/>
      <c r="H153" s="982"/>
      <c r="I153" s="25"/>
      <c r="J153" s="23"/>
      <c r="K153" s="23"/>
    </row>
    <row r="154" spans="1:11" ht="12.75" hidden="1" customHeight="1">
      <c r="A154" s="1690">
        <v>2009</v>
      </c>
      <c r="B154" s="1686"/>
      <c r="C154" s="1686"/>
      <c r="D154" s="979"/>
      <c r="E154" s="1423"/>
      <c r="F154" s="1406"/>
      <c r="G154" s="979"/>
      <c r="H154" s="982"/>
      <c r="I154" s="25"/>
      <c r="J154" s="23"/>
      <c r="K154" s="23"/>
    </row>
    <row r="155" spans="1:11" ht="12.75" hidden="1" customHeight="1">
      <c r="A155" s="1689"/>
      <c r="B155" s="1686"/>
      <c r="C155" s="1686"/>
      <c r="D155" s="979"/>
      <c r="E155" s="1423"/>
      <c r="F155" s="1406"/>
      <c r="G155" s="979"/>
      <c r="H155" s="982"/>
      <c r="I155" s="25"/>
      <c r="J155" s="23"/>
      <c r="K155" s="23"/>
    </row>
    <row r="156" spans="1:11" ht="12.75" hidden="1" customHeight="1">
      <c r="A156" s="1689"/>
      <c r="B156" s="1686"/>
      <c r="C156" s="1686"/>
      <c r="D156" s="979"/>
      <c r="E156" s="1423"/>
      <c r="F156" s="1406"/>
      <c r="G156" s="979"/>
      <c r="H156" s="982"/>
      <c r="I156" s="25"/>
      <c r="J156" s="23"/>
      <c r="K156" s="23"/>
    </row>
    <row r="157" spans="1:11" ht="12.75" hidden="1" customHeight="1">
      <c r="A157" s="1689"/>
      <c r="B157" s="1686"/>
      <c r="C157" s="1686"/>
      <c r="D157" s="979"/>
      <c r="E157" s="1423"/>
      <c r="F157" s="1406"/>
      <c r="G157" s="979"/>
      <c r="H157" s="982"/>
      <c r="I157" s="25"/>
      <c r="J157" s="23"/>
      <c r="K157" s="23"/>
    </row>
    <row r="158" spans="1:11" ht="12.75" hidden="1" customHeight="1">
      <c r="A158" s="1689" t="s">
        <v>300</v>
      </c>
      <c r="B158" s="1686" t="s">
        <v>722</v>
      </c>
      <c r="C158" s="1686" t="s">
        <v>723</v>
      </c>
      <c r="D158" s="979" t="s">
        <v>724</v>
      </c>
      <c r="E158" s="1423" t="s">
        <v>724</v>
      </c>
      <c r="F158" s="1406" t="s">
        <v>470</v>
      </c>
      <c r="G158" s="979" t="s">
        <v>724</v>
      </c>
      <c r="H158" s="978" t="s">
        <v>724</v>
      </c>
      <c r="I158" s="25"/>
      <c r="J158" s="23"/>
      <c r="K158" s="23"/>
    </row>
    <row r="159" spans="1:11" ht="12.75" hidden="1" customHeight="1">
      <c r="A159" s="1689" t="s">
        <v>301</v>
      </c>
      <c r="B159" s="1686" t="s">
        <v>722</v>
      </c>
      <c r="C159" s="1686" t="s">
        <v>725</v>
      </c>
      <c r="D159" s="979" t="s">
        <v>726</v>
      </c>
      <c r="E159" s="1423" t="s">
        <v>724</v>
      </c>
      <c r="F159" s="1406" t="s">
        <v>472</v>
      </c>
      <c r="G159" s="979" t="s">
        <v>724</v>
      </c>
      <c r="H159" s="978" t="s">
        <v>724</v>
      </c>
      <c r="I159" s="25"/>
      <c r="J159" s="23"/>
      <c r="K159" s="23"/>
    </row>
    <row r="160" spans="1:11" ht="12.75" hidden="1" customHeight="1">
      <c r="A160" s="1689" t="s">
        <v>302</v>
      </c>
      <c r="B160" s="1686" t="s">
        <v>722</v>
      </c>
      <c r="C160" s="1686" t="s">
        <v>727</v>
      </c>
      <c r="D160" s="979" t="s">
        <v>728</v>
      </c>
      <c r="E160" s="1423" t="s">
        <v>724</v>
      </c>
      <c r="F160" s="1406" t="s">
        <v>471</v>
      </c>
      <c r="G160" s="979" t="s">
        <v>724</v>
      </c>
      <c r="H160" s="978" t="s">
        <v>724</v>
      </c>
      <c r="I160" s="25"/>
      <c r="J160" s="23"/>
      <c r="K160" s="23"/>
    </row>
    <row r="161" spans="1:11" ht="12.75" hidden="1" customHeight="1">
      <c r="A161" s="1689" t="s">
        <v>303</v>
      </c>
      <c r="B161" s="1686" t="s">
        <v>722</v>
      </c>
      <c r="C161" s="1686" t="s">
        <v>729</v>
      </c>
      <c r="D161" s="979" t="s">
        <v>728</v>
      </c>
      <c r="E161" s="1423" t="s">
        <v>724</v>
      </c>
      <c r="F161" s="1406" t="s">
        <v>979</v>
      </c>
      <c r="G161" s="979" t="s">
        <v>724</v>
      </c>
      <c r="H161" s="978" t="s">
        <v>724</v>
      </c>
      <c r="I161" s="25"/>
      <c r="J161" s="23"/>
      <c r="K161" s="23"/>
    </row>
    <row r="162" spans="1:11" ht="12.75" hidden="1" customHeight="1">
      <c r="A162" s="1689" t="s">
        <v>304</v>
      </c>
      <c r="B162" s="1686" t="s">
        <v>722</v>
      </c>
      <c r="C162" s="1686" t="s">
        <v>900</v>
      </c>
      <c r="D162" s="979"/>
      <c r="E162" s="1423"/>
      <c r="F162" s="1406" t="s">
        <v>784</v>
      </c>
      <c r="G162" s="979"/>
      <c r="H162" s="982"/>
      <c r="I162" s="25"/>
      <c r="J162" s="23"/>
      <c r="K162" s="23"/>
    </row>
    <row r="163" spans="1:11" ht="12.75" hidden="1" customHeight="1" thickBot="1">
      <c r="A163" s="1689" t="s">
        <v>305</v>
      </c>
      <c r="B163" s="1686" t="s">
        <v>722</v>
      </c>
      <c r="C163" s="1686" t="s">
        <v>367</v>
      </c>
      <c r="D163" s="979"/>
      <c r="E163" s="1423"/>
      <c r="F163" s="1406" t="s">
        <v>368</v>
      </c>
      <c r="G163" s="989"/>
      <c r="H163" s="990"/>
      <c r="I163" s="25"/>
      <c r="J163" s="23"/>
      <c r="K163" s="23"/>
    </row>
    <row r="164" spans="1:11" ht="12.75" hidden="1" customHeight="1" thickTop="1">
      <c r="A164" s="1689" t="s">
        <v>306</v>
      </c>
      <c r="B164" s="1686" t="s">
        <v>722</v>
      </c>
      <c r="C164" s="1686" t="s">
        <v>367</v>
      </c>
      <c r="D164" s="979"/>
      <c r="E164" s="1423"/>
      <c r="F164" s="1406" t="s">
        <v>369</v>
      </c>
      <c r="G164" s="983"/>
      <c r="H164" s="991"/>
      <c r="I164" s="25"/>
      <c r="J164" s="23"/>
      <c r="K164" s="23"/>
    </row>
    <row r="165" spans="1:11" ht="12.75" hidden="1" customHeight="1">
      <c r="A165" s="1689" t="s">
        <v>307</v>
      </c>
      <c r="B165" s="1686" t="s">
        <v>722</v>
      </c>
      <c r="C165" s="1686" t="s">
        <v>367</v>
      </c>
      <c r="D165" s="979"/>
      <c r="E165" s="1423"/>
      <c r="F165" s="1406" t="s">
        <v>370</v>
      </c>
      <c r="G165" s="983"/>
      <c r="H165" s="991"/>
      <c r="I165" s="25"/>
      <c r="J165" s="23"/>
      <c r="K165" s="23"/>
    </row>
    <row r="166" spans="1:11" ht="12.75" hidden="1" customHeight="1">
      <c r="A166" s="1689" t="s">
        <v>308</v>
      </c>
      <c r="B166" s="1686" t="s">
        <v>722</v>
      </c>
      <c r="C166" s="1686" t="s">
        <v>367</v>
      </c>
      <c r="D166" s="979"/>
      <c r="E166" s="1423"/>
      <c r="F166" s="1406" t="s">
        <v>727</v>
      </c>
      <c r="G166" s="983"/>
      <c r="H166" s="991"/>
      <c r="I166" s="25"/>
      <c r="J166" s="23"/>
      <c r="K166" s="23"/>
    </row>
    <row r="167" spans="1:11" ht="12.75" hidden="1" customHeight="1">
      <c r="A167" s="1689" t="s">
        <v>311</v>
      </c>
      <c r="B167" s="1686" t="s">
        <v>722</v>
      </c>
      <c r="C167" s="1686" t="s">
        <v>353</v>
      </c>
      <c r="D167" s="979"/>
      <c r="E167" s="1423"/>
      <c r="F167" s="1406" t="s">
        <v>187</v>
      </c>
      <c r="G167" s="983"/>
      <c r="H167" s="991"/>
      <c r="I167" s="25"/>
      <c r="J167" s="23"/>
      <c r="K167" s="23"/>
    </row>
    <row r="168" spans="1:11" ht="12.75" hidden="1" customHeight="1">
      <c r="A168" s="1689"/>
      <c r="B168" s="1686"/>
      <c r="C168" s="1686"/>
      <c r="D168" s="979"/>
      <c r="E168" s="1423"/>
      <c r="F168" s="1406"/>
      <c r="G168" s="983"/>
      <c r="H168" s="991"/>
      <c r="I168" s="25"/>
      <c r="J168" s="23"/>
      <c r="K168" s="23"/>
    </row>
    <row r="169" spans="1:11" ht="12.75" hidden="1" customHeight="1">
      <c r="A169" s="1690">
        <v>2010</v>
      </c>
      <c r="B169" s="1686"/>
      <c r="C169" s="1686"/>
      <c r="D169" s="979"/>
      <c r="E169" s="1423"/>
      <c r="F169" s="1406"/>
      <c r="G169" s="983"/>
      <c r="H169" s="991"/>
      <c r="I169" s="25"/>
      <c r="J169" s="23"/>
      <c r="K169" s="23"/>
    </row>
    <row r="170" spans="1:11" ht="12.75" hidden="1" customHeight="1">
      <c r="A170" s="1689"/>
      <c r="B170" s="1686"/>
      <c r="C170" s="1686"/>
      <c r="D170" s="979"/>
      <c r="E170" s="1423"/>
      <c r="F170" s="1406"/>
      <c r="G170" s="983"/>
      <c r="H170" s="991"/>
      <c r="I170" s="25"/>
      <c r="J170" s="23"/>
      <c r="K170" s="23"/>
    </row>
    <row r="171" spans="1:11" ht="12.75" hidden="1" customHeight="1">
      <c r="A171" s="1689" t="s">
        <v>298</v>
      </c>
      <c r="B171" s="1686" t="s">
        <v>354</v>
      </c>
      <c r="C171" s="1686" t="s">
        <v>353</v>
      </c>
      <c r="D171" s="979"/>
      <c r="E171" s="1423"/>
      <c r="F171" s="1406" t="s">
        <v>187</v>
      </c>
      <c r="G171" s="983"/>
      <c r="H171" s="991"/>
      <c r="I171" s="25"/>
      <c r="J171" s="23"/>
      <c r="K171" s="23"/>
    </row>
    <row r="172" spans="1:11" ht="12.75" hidden="1" customHeight="1">
      <c r="A172" s="1689" t="s">
        <v>299</v>
      </c>
      <c r="B172" s="1686" t="s">
        <v>354</v>
      </c>
      <c r="C172" s="1686" t="s">
        <v>858</v>
      </c>
      <c r="D172" s="979"/>
      <c r="E172" s="1423"/>
      <c r="F172" s="1406" t="s">
        <v>924</v>
      </c>
      <c r="G172" s="983"/>
      <c r="H172" s="991"/>
      <c r="I172" s="25"/>
      <c r="J172" s="23"/>
      <c r="K172" s="23"/>
    </row>
    <row r="173" spans="1:11" ht="12.75" hidden="1" customHeight="1">
      <c r="A173" s="1689" t="s">
        <v>300</v>
      </c>
      <c r="B173" s="1686" t="s">
        <v>354</v>
      </c>
      <c r="C173" s="1686" t="s">
        <v>223</v>
      </c>
      <c r="D173" s="979"/>
      <c r="E173" s="1423"/>
      <c r="F173" s="1406" t="s">
        <v>539</v>
      </c>
      <c r="G173" s="983"/>
      <c r="H173" s="991"/>
      <c r="I173" s="25"/>
      <c r="J173" s="23"/>
      <c r="K173" s="23"/>
    </row>
    <row r="174" spans="1:11" ht="12.75" hidden="1" customHeight="1">
      <c r="A174" s="1689" t="s">
        <v>301</v>
      </c>
      <c r="B174" s="1686" t="s">
        <v>354</v>
      </c>
      <c r="C174" s="1686" t="s">
        <v>223</v>
      </c>
      <c r="D174" s="979"/>
      <c r="E174" s="1423"/>
      <c r="F174" s="1406" t="s">
        <v>539</v>
      </c>
      <c r="G174" s="983"/>
      <c r="H174" s="991"/>
      <c r="I174" s="25"/>
      <c r="J174" s="23"/>
      <c r="K174" s="23"/>
    </row>
    <row r="175" spans="1:11" ht="12.75" hidden="1" customHeight="1">
      <c r="A175" s="1689" t="s">
        <v>302</v>
      </c>
      <c r="B175" s="1686" t="s">
        <v>354</v>
      </c>
      <c r="C175" s="1686" t="s">
        <v>223</v>
      </c>
      <c r="D175" s="979"/>
      <c r="E175" s="1423"/>
      <c r="F175" s="1406" t="s">
        <v>539</v>
      </c>
      <c r="G175" s="983"/>
      <c r="H175" s="991"/>
      <c r="I175" s="25"/>
      <c r="J175" s="23"/>
      <c r="K175" s="23"/>
    </row>
    <row r="176" spans="1:11" ht="12.75" hidden="1" customHeight="1">
      <c r="A176" s="1689" t="s">
        <v>303</v>
      </c>
      <c r="B176" s="1686" t="s">
        <v>354</v>
      </c>
      <c r="C176" s="1686" t="s">
        <v>223</v>
      </c>
      <c r="D176" s="979"/>
      <c r="E176" s="1423"/>
      <c r="F176" s="1406" t="s">
        <v>539</v>
      </c>
      <c r="G176" s="983"/>
      <c r="H176" s="991"/>
      <c r="I176" s="25"/>
      <c r="J176" s="23"/>
      <c r="K176" s="23"/>
    </row>
    <row r="177" spans="1:11" ht="12.75" hidden="1" customHeight="1">
      <c r="A177" s="1689" t="s">
        <v>304</v>
      </c>
      <c r="B177" s="1686" t="s">
        <v>354</v>
      </c>
      <c r="C177" s="1686" t="s">
        <v>223</v>
      </c>
      <c r="D177" s="979"/>
      <c r="E177" s="1423"/>
      <c r="F177" s="1406" t="s">
        <v>539</v>
      </c>
      <c r="G177" s="983"/>
      <c r="H177" s="991"/>
      <c r="I177" s="25"/>
      <c r="J177" s="23"/>
      <c r="K177" s="23"/>
    </row>
    <row r="178" spans="1:11" ht="12.75" hidden="1" customHeight="1">
      <c r="A178" s="1689" t="s">
        <v>305</v>
      </c>
      <c r="B178" s="1686" t="s">
        <v>354</v>
      </c>
      <c r="C178" s="1686" t="s">
        <v>223</v>
      </c>
      <c r="D178" s="979"/>
      <c r="E178" s="1423"/>
      <c r="F178" s="1406" t="s">
        <v>539</v>
      </c>
      <c r="G178" s="983"/>
      <c r="H178" s="991"/>
      <c r="I178" s="25"/>
      <c r="J178" s="23"/>
      <c r="K178" s="23"/>
    </row>
    <row r="179" spans="1:11" ht="12.75" hidden="1" customHeight="1">
      <c r="A179" s="1689" t="s">
        <v>306</v>
      </c>
      <c r="B179" s="1686" t="s">
        <v>354</v>
      </c>
      <c r="C179" s="1686" t="s">
        <v>223</v>
      </c>
      <c r="D179" s="979"/>
      <c r="E179" s="1423"/>
      <c r="F179" s="1406" t="s">
        <v>539</v>
      </c>
      <c r="G179" s="983"/>
      <c r="H179" s="991"/>
      <c r="I179" s="25"/>
      <c r="J179" s="23"/>
      <c r="K179" s="23"/>
    </row>
    <row r="180" spans="1:11" ht="12.75" hidden="1" customHeight="1">
      <c r="A180" s="1689" t="s">
        <v>307</v>
      </c>
      <c r="B180" s="1686" t="s">
        <v>722</v>
      </c>
      <c r="C180" s="1686" t="s">
        <v>1111</v>
      </c>
      <c r="D180" s="979"/>
      <c r="E180" s="1423"/>
      <c r="F180" s="1406" t="s">
        <v>862</v>
      </c>
      <c r="G180" s="983"/>
      <c r="H180" s="991"/>
      <c r="I180" s="25"/>
      <c r="J180" s="23"/>
      <c r="K180" s="23"/>
    </row>
    <row r="181" spans="1:11" ht="12.75" hidden="1" customHeight="1">
      <c r="A181" s="1689" t="s">
        <v>308</v>
      </c>
      <c r="B181" s="1686" t="s">
        <v>722</v>
      </c>
      <c r="C181" s="1686" t="s">
        <v>1112</v>
      </c>
      <c r="D181" s="979"/>
      <c r="E181" s="1423"/>
      <c r="F181" s="1406" t="s">
        <v>1113</v>
      </c>
      <c r="G181" s="983"/>
      <c r="H181" s="991"/>
      <c r="I181" s="25"/>
      <c r="J181" s="23"/>
      <c r="K181" s="23"/>
    </row>
    <row r="182" spans="1:11" ht="12.75" hidden="1" customHeight="1">
      <c r="A182" s="1689" t="s">
        <v>311</v>
      </c>
      <c r="B182" s="1686" t="s">
        <v>722</v>
      </c>
      <c r="C182" s="1686" t="s">
        <v>1112</v>
      </c>
      <c r="D182" s="979"/>
      <c r="E182" s="1423"/>
      <c r="F182" s="1406" t="s">
        <v>869</v>
      </c>
      <c r="G182" s="983"/>
      <c r="H182" s="991"/>
      <c r="I182" s="25"/>
      <c r="J182" s="23"/>
      <c r="K182" s="23"/>
    </row>
    <row r="183" spans="1:11" ht="12.75" hidden="1" customHeight="1">
      <c r="A183" s="1689"/>
      <c r="B183" s="1686"/>
      <c r="C183" s="1686"/>
      <c r="D183" s="979"/>
      <c r="E183" s="1423"/>
      <c r="F183" s="1406"/>
      <c r="G183" s="983"/>
      <c r="H183" s="991"/>
      <c r="I183" s="25"/>
      <c r="J183" s="23"/>
      <c r="K183" s="23"/>
    </row>
    <row r="184" spans="1:11" ht="12.75" hidden="1" customHeight="1">
      <c r="A184" s="1689"/>
      <c r="B184" s="1686"/>
      <c r="C184" s="1686"/>
      <c r="D184" s="979"/>
      <c r="E184" s="1423"/>
      <c r="F184" s="1406"/>
      <c r="G184" s="983"/>
      <c r="H184" s="991"/>
      <c r="I184" s="25"/>
      <c r="J184" s="23"/>
      <c r="K184" s="23"/>
    </row>
    <row r="185" spans="1:11" ht="12.75" hidden="1" customHeight="1">
      <c r="A185" s="1690">
        <v>2011</v>
      </c>
      <c r="B185" s="1692"/>
      <c r="C185" s="1692"/>
      <c r="D185" s="979"/>
      <c r="E185" s="1423"/>
      <c r="F185" s="1406"/>
      <c r="G185" s="983"/>
      <c r="H185" s="991"/>
      <c r="I185" s="25"/>
      <c r="J185" s="23"/>
      <c r="K185" s="23"/>
    </row>
    <row r="186" spans="1:11" ht="12.75" hidden="1" customHeight="1">
      <c r="A186" s="1691"/>
      <c r="B186" s="1692"/>
      <c r="C186" s="1692"/>
      <c r="D186" s="979"/>
      <c r="E186" s="1423"/>
      <c r="F186" s="1406"/>
      <c r="G186" s="983"/>
      <c r="H186" s="991"/>
      <c r="I186" s="25"/>
      <c r="J186" s="23"/>
      <c r="K186" s="23"/>
    </row>
    <row r="187" spans="1:11" ht="12.75" hidden="1" customHeight="1">
      <c r="A187" s="1691" t="s">
        <v>298</v>
      </c>
      <c r="B187" s="1692" t="s">
        <v>722</v>
      </c>
      <c r="C187" s="1692" t="s">
        <v>1116</v>
      </c>
      <c r="D187" s="979"/>
      <c r="E187" s="1423"/>
      <c r="F187" s="1315" t="s">
        <v>1117</v>
      </c>
      <c r="G187" s="983"/>
      <c r="H187" s="991"/>
      <c r="I187" s="25"/>
      <c r="J187" s="23"/>
      <c r="K187" s="23"/>
    </row>
    <row r="188" spans="1:11" ht="12.75" hidden="1" customHeight="1">
      <c r="A188" s="1691" t="s">
        <v>299</v>
      </c>
      <c r="B188" s="1692" t="s">
        <v>722</v>
      </c>
      <c r="C188" s="1692" t="s">
        <v>1116</v>
      </c>
      <c r="D188" s="979"/>
      <c r="E188" s="1423"/>
      <c r="F188" s="1315" t="s">
        <v>1117</v>
      </c>
      <c r="G188" s="983"/>
      <c r="H188" s="991"/>
      <c r="I188" s="25"/>
      <c r="J188" s="23"/>
      <c r="K188" s="23"/>
    </row>
    <row r="189" spans="1:11" ht="12.75" hidden="1" customHeight="1">
      <c r="A189" s="1691" t="s">
        <v>300</v>
      </c>
      <c r="B189" s="1692" t="s">
        <v>722</v>
      </c>
      <c r="C189" s="1692" t="s">
        <v>1112</v>
      </c>
      <c r="D189" s="979"/>
      <c r="E189" s="1423"/>
      <c r="F189" s="1315" t="s">
        <v>1117</v>
      </c>
      <c r="G189" s="983"/>
      <c r="H189" s="991"/>
      <c r="I189" s="25"/>
      <c r="J189" s="23"/>
      <c r="K189" s="23"/>
    </row>
    <row r="190" spans="1:11" ht="12.75" hidden="1" customHeight="1">
      <c r="A190" s="1691" t="s">
        <v>301</v>
      </c>
      <c r="B190" s="1692" t="s">
        <v>1197</v>
      </c>
      <c r="C190" s="1692" t="s">
        <v>1198</v>
      </c>
      <c r="D190" s="979"/>
      <c r="E190" s="1423"/>
      <c r="F190" s="1315" t="s">
        <v>1117</v>
      </c>
      <c r="G190" s="983"/>
      <c r="H190" s="991"/>
      <c r="I190" s="25"/>
      <c r="J190" s="23"/>
      <c r="K190" s="23"/>
    </row>
    <row r="191" spans="1:11" ht="12.75" hidden="1" customHeight="1">
      <c r="A191" s="1691" t="s">
        <v>302</v>
      </c>
      <c r="B191" s="1692" t="s">
        <v>1201</v>
      </c>
      <c r="C191" s="1692" t="s">
        <v>1198</v>
      </c>
      <c r="D191" s="979"/>
      <c r="E191" s="1423"/>
      <c r="F191" s="1315" t="s">
        <v>1117</v>
      </c>
      <c r="G191" s="983"/>
      <c r="H191" s="991"/>
      <c r="I191" s="25"/>
      <c r="J191" s="23"/>
      <c r="K191" s="23"/>
    </row>
    <row r="192" spans="1:11" ht="12.75" hidden="1" customHeight="1">
      <c r="A192" s="1691" t="s">
        <v>303</v>
      </c>
      <c r="B192" s="1692" t="s">
        <v>1202</v>
      </c>
      <c r="C192" s="1692" t="s">
        <v>1198</v>
      </c>
      <c r="D192" s="979"/>
      <c r="E192" s="1423"/>
      <c r="F192" s="1315" t="s">
        <v>1117</v>
      </c>
      <c r="G192" s="983"/>
      <c r="H192" s="991"/>
      <c r="I192" s="25"/>
      <c r="J192" s="23"/>
      <c r="K192" s="23"/>
    </row>
    <row r="193" spans="1:11" ht="12.75" hidden="1" customHeight="1">
      <c r="A193" s="1691" t="s">
        <v>304</v>
      </c>
      <c r="B193" s="1692" t="s">
        <v>1202</v>
      </c>
      <c r="C193" s="1692" t="s">
        <v>1255</v>
      </c>
      <c r="D193" s="979"/>
      <c r="E193" s="1423"/>
      <c r="F193" s="1315" t="s">
        <v>1117</v>
      </c>
      <c r="G193" s="983"/>
      <c r="H193" s="991"/>
      <c r="I193" s="25"/>
      <c r="J193" s="23"/>
      <c r="K193" s="23"/>
    </row>
    <row r="194" spans="1:11" ht="12.75" hidden="1" customHeight="1">
      <c r="A194" s="1691" t="s">
        <v>305</v>
      </c>
      <c r="B194" s="1692" t="s">
        <v>1202</v>
      </c>
      <c r="C194" s="1692" t="s">
        <v>1255</v>
      </c>
      <c r="D194" s="979"/>
      <c r="E194" s="1423"/>
      <c r="F194" s="1315" t="s">
        <v>1262</v>
      </c>
      <c r="G194" s="983"/>
      <c r="H194" s="991"/>
      <c r="I194" s="25"/>
      <c r="J194" s="23"/>
      <c r="K194" s="23"/>
    </row>
    <row r="195" spans="1:11" ht="12.75" hidden="1" customHeight="1">
      <c r="A195" s="1691" t="s">
        <v>306</v>
      </c>
      <c r="B195" s="1692" t="s">
        <v>1202</v>
      </c>
      <c r="C195" s="1692" t="s">
        <v>1255</v>
      </c>
      <c r="D195" s="979"/>
      <c r="E195" s="1423"/>
      <c r="F195" s="1315" t="s">
        <v>1117</v>
      </c>
      <c r="G195" s="983"/>
      <c r="H195" s="991"/>
      <c r="I195" s="25"/>
      <c r="J195" s="23"/>
      <c r="K195" s="23"/>
    </row>
    <row r="196" spans="1:11" ht="12.75" hidden="1" customHeight="1">
      <c r="A196" s="1691" t="s">
        <v>307</v>
      </c>
      <c r="B196" s="1692" t="s">
        <v>1202</v>
      </c>
      <c r="C196" s="1692" t="s">
        <v>1255</v>
      </c>
      <c r="D196" s="979"/>
      <c r="E196" s="1423"/>
      <c r="F196" s="1315" t="s">
        <v>1117</v>
      </c>
      <c r="G196" s="983"/>
      <c r="H196" s="991"/>
      <c r="I196" s="25"/>
      <c r="J196" s="23"/>
      <c r="K196" s="23"/>
    </row>
    <row r="197" spans="1:11" ht="12.75" hidden="1" customHeight="1">
      <c r="A197" s="1691" t="s">
        <v>308</v>
      </c>
      <c r="B197" s="1692" t="s">
        <v>1202</v>
      </c>
      <c r="C197" s="1692" t="s">
        <v>1255</v>
      </c>
      <c r="D197" s="979"/>
      <c r="E197" s="1423"/>
      <c r="F197" s="1315" t="s">
        <v>1117</v>
      </c>
      <c r="G197" s="983"/>
      <c r="H197" s="991"/>
      <c r="I197" s="25"/>
      <c r="J197" s="23"/>
      <c r="K197" s="23"/>
    </row>
    <row r="198" spans="1:11" ht="12.75" hidden="1" customHeight="1">
      <c r="A198" s="1691" t="s">
        <v>311</v>
      </c>
      <c r="B198" s="1692" t="s">
        <v>1202</v>
      </c>
      <c r="C198" s="1692" t="s">
        <v>1256</v>
      </c>
      <c r="D198" s="979"/>
      <c r="E198" s="1423"/>
      <c r="F198" s="1315" t="s">
        <v>1117</v>
      </c>
      <c r="G198" s="983"/>
      <c r="H198" s="991"/>
      <c r="I198" s="25"/>
      <c r="J198" s="23"/>
      <c r="K198" s="23"/>
    </row>
    <row r="199" spans="1:11" ht="12.75" hidden="1" customHeight="1">
      <c r="A199" s="1691"/>
      <c r="B199" s="1692"/>
      <c r="C199" s="1692"/>
      <c r="D199" s="979"/>
      <c r="E199" s="1423"/>
      <c r="F199" s="1315"/>
      <c r="G199" s="983"/>
      <c r="H199" s="991"/>
      <c r="I199" s="25"/>
      <c r="J199" s="23"/>
      <c r="K199" s="23"/>
    </row>
    <row r="200" spans="1:11" ht="12.75" hidden="1" customHeight="1">
      <c r="A200" s="1690">
        <v>2012</v>
      </c>
      <c r="B200" s="1692"/>
      <c r="C200" s="1692"/>
      <c r="D200" s="979"/>
      <c r="E200" s="1423"/>
      <c r="F200" s="1315"/>
      <c r="G200" s="983"/>
      <c r="H200" s="991"/>
      <c r="I200" s="25"/>
      <c r="J200" s="23"/>
      <c r="K200" s="23"/>
    </row>
    <row r="201" spans="1:11" ht="12.75" hidden="1" customHeight="1">
      <c r="A201" s="1692"/>
      <c r="B201" s="1692"/>
      <c r="C201" s="1692"/>
      <c r="D201" s="979"/>
      <c r="E201" s="1423"/>
      <c r="F201" s="1315"/>
      <c r="G201" s="983"/>
      <c r="H201" s="991"/>
      <c r="I201" s="25"/>
      <c r="J201" s="23"/>
      <c r="K201" s="23"/>
    </row>
    <row r="202" spans="1:11" ht="12.75" hidden="1" customHeight="1">
      <c r="A202" s="1693" t="s">
        <v>298</v>
      </c>
      <c r="B202" s="1692" t="s">
        <v>1202</v>
      </c>
      <c r="C202" s="1692" t="s">
        <v>1257</v>
      </c>
      <c r="D202" s="979"/>
      <c r="E202" s="1423"/>
      <c r="F202" s="1315" t="s">
        <v>1117</v>
      </c>
      <c r="G202" s="983"/>
      <c r="H202" s="991"/>
      <c r="I202" s="25"/>
      <c r="J202" s="23"/>
      <c r="K202" s="23"/>
    </row>
    <row r="203" spans="1:11" ht="12.75" hidden="1" customHeight="1">
      <c r="A203" s="1693" t="s">
        <v>299</v>
      </c>
      <c r="B203" s="1692" t="s">
        <v>1202</v>
      </c>
      <c r="C203" s="1692" t="s">
        <v>1257</v>
      </c>
      <c r="D203" s="979"/>
      <c r="E203" s="1423"/>
      <c r="F203" s="1315" t="s">
        <v>1117</v>
      </c>
      <c r="G203" s="983"/>
      <c r="H203" s="991"/>
      <c r="I203" s="25"/>
      <c r="J203" s="23"/>
      <c r="K203" s="23"/>
    </row>
    <row r="204" spans="1:11" s="215" customFormat="1" ht="12.75" hidden="1" customHeight="1">
      <c r="A204" s="1693" t="s">
        <v>300</v>
      </c>
      <c r="B204" s="1702" t="s">
        <v>1258</v>
      </c>
      <c r="C204" s="1702" t="s">
        <v>1259</v>
      </c>
      <c r="D204" s="1684"/>
      <c r="E204" s="1426"/>
      <c r="F204" s="1316" t="s">
        <v>1263</v>
      </c>
      <c r="G204" s="992"/>
      <c r="H204" s="993"/>
      <c r="I204" s="221"/>
      <c r="J204" s="217"/>
      <c r="K204" s="217"/>
    </row>
    <row r="205" spans="1:11" ht="12.75" hidden="1" customHeight="1">
      <c r="A205" s="1693" t="s">
        <v>301</v>
      </c>
      <c r="B205" s="1692" t="s">
        <v>1260</v>
      </c>
      <c r="C205" s="1692" t="s">
        <v>1259</v>
      </c>
      <c r="D205" s="979"/>
      <c r="E205" s="1423"/>
      <c r="F205" s="1315" t="s">
        <v>1264</v>
      </c>
      <c r="G205" s="983"/>
      <c r="H205" s="991"/>
      <c r="I205" s="25"/>
      <c r="J205" s="23"/>
      <c r="K205" s="23"/>
    </row>
    <row r="206" spans="1:11" ht="12.75" hidden="1" customHeight="1">
      <c r="A206" s="1693" t="s">
        <v>302</v>
      </c>
      <c r="B206" s="1692" t="s">
        <v>1260</v>
      </c>
      <c r="C206" s="1692" t="s">
        <v>1259</v>
      </c>
      <c r="D206" s="979"/>
      <c r="E206" s="1423"/>
      <c r="F206" s="1315" t="s">
        <v>1265</v>
      </c>
      <c r="G206" s="983"/>
      <c r="H206" s="991"/>
      <c r="I206" s="25"/>
      <c r="J206" s="23"/>
      <c r="K206" s="23"/>
    </row>
    <row r="207" spans="1:11" s="215" customFormat="1" ht="12.75" hidden="1" customHeight="1">
      <c r="A207" s="1693" t="s">
        <v>303</v>
      </c>
      <c r="B207" s="1702" t="s">
        <v>1260</v>
      </c>
      <c r="C207" s="1702" t="s">
        <v>1259</v>
      </c>
      <c r="D207" s="1684"/>
      <c r="E207" s="1426"/>
      <c r="F207" s="1316" t="s">
        <v>1265</v>
      </c>
      <c r="G207" s="992"/>
      <c r="H207" s="993"/>
      <c r="I207" s="221"/>
      <c r="J207" s="217"/>
      <c r="K207" s="217"/>
    </row>
    <row r="208" spans="1:11" ht="12.75" hidden="1" customHeight="1">
      <c r="A208" s="1693" t="s">
        <v>304</v>
      </c>
      <c r="B208" s="1692" t="s">
        <v>1260</v>
      </c>
      <c r="C208" s="1692" t="s">
        <v>1259</v>
      </c>
      <c r="D208" s="979"/>
      <c r="E208" s="1423"/>
      <c r="F208" s="1315" t="s">
        <v>1265</v>
      </c>
      <c r="G208" s="983"/>
      <c r="H208" s="991"/>
      <c r="I208" s="25"/>
      <c r="J208" s="23"/>
      <c r="K208" s="23"/>
    </row>
    <row r="209" spans="1:11" ht="12.75" hidden="1" customHeight="1">
      <c r="A209" s="1693" t="s">
        <v>305</v>
      </c>
      <c r="B209" s="1692" t="s">
        <v>1260</v>
      </c>
      <c r="C209" s="1692" t="s">
        <v>1259</v>
      </c>
      <c r="D209" s="979"/>
      <c r="E209" s="1423"/>
      <c r="F209" s="1315" t="s">
        <v>1265</v>
      </c>
      <c r="G209" s="983"/>
      <c r="H209" s="991"/>
      <c r="I209" s="25"/>
      <c r="J209" s="23"/>
      <c r="K209" s="23"/>
    </row>
    <row r="210" spans="1:11" s="215" customFormat="1" ht="12.75" hidden="1" customHeight="1">
      <c r="A210" s="1693" t="s">
        <v>306</v>
      </c>
      <c r="B210" s="1702" t="s">
        <v>1260</v>
      </c>
      <c r="C210" s="1702" t="s">
        <v>1259</v>
      </c>
      <c r="D210" s="1684"/>
      <c r="E210" s="1426"/>
      <c r="F210" s="1316" t="s">
        <v>1265</v>
      </c>
      <c r="G210" s="992"/>
      <c r="H210" s="993"/>
      <c r="I210" s="221"/>
      <c r="J210" s="217"/>
      <c r="K210" s="217"/>
    </row>
    <row r="211" spans="1:11" ht="12.75" hidden="1" customHeight="1">
      <c r="A211" s="1693" t="s">
        <v>307</v>
      </c>
      <c r="B211" s="1692" t="s">
        <v>1260</v>
      </c>
      <c r="C211" s="1692" t="s">
        <v>1259</v>
      </c>
      <c r="D211" s="979"/>
      <c r="E211" s="1423"/>
      <c r="F211" s="1315" t="s">
        <v>1265</v>
      </c>
      <c r="G211" s="983"/>
      <c r="H211" s="991"/>
      <c r="I211" s="25"/>
      <c r="J211" s="23"/>
      <c r="K211" s="23"/>
    </row>
    <row r="212" spans="1:11" ht="12.75" hidden="1" customHeight="1">
      <c r="A212" s="1693" t="s">
        <v>308</v>
      </c>
      <c r="B212" s="1692" t="s">
        <v>1261</v>
      </c>
      <c r="C212" s="1692" t="s">
        <v>511</v>
      </c>
      <c r="D212" s="979"/>
      <c r="E212" s="1423"/>
      <c r="F212" s="1315" t="s">
        <v>1265</v>
      </c>
      <c r="G212" s="983"/>
      <c r="H212" s="991"/>
      <c r="I212" s="25"/>
      <c r="J212" s="23"/>
      <c r="K212" s="23"/>
    </row>
    <row r="213" spans="1:11" s="215" customFormat="1" ht="12.75" hidden="1" customHeight="1">
      <c r="A213" s="1693" t="s">
        <v>311</v>
      </c>
      <c r="B213" s="1703" t="s">
        <v>1261</v>
      </c>
      <c r="C213" s="1703" t="s">
        <v>511</v>
      </c>
      <c r="D213" s="1684"/>
      <c r="E213" s="1426"/>
      <c r="F213" s="1316" t="s">
        <v>1265</v>
      </c>
      <c r="G213" s="992"/>
      <c r="H213" s="993"/>
      <c r="I213" s="221"/>
      <c r="J213" s="217"/>
      <c r="K213" s="217"/>
    </row>
    <row r="214" spans="1:11" ht="12.75" hidden="1" customHeight="1">
      <c r="A214" s="1689"/>
      <c r="B214" s="1686"/>
      <c r="C214" s="1686"/>
      <c r="D214" s="979"/>
      <c r="E214" s="1423"/>
      <c r="F214" s="1406"/>
      <c r="G214" s="983"/>
      <c r="H214" s="991"/>
      <c r="I214" s="25"/>
      <c r="J214" s="23"/>
      <c r="K214" s="23"/>
    </row>
    <row r="215" spans="1:11" ht="12.75" hidden="1" customHeight="1">
      <c r="A215" s="1690">
        <v>2013</v>
      </c>
      <c r="B215" s="1686"/>
      <c r="C215" s="1686"/>
      <c r="D215" s="979"/>
      <c r="E215" s="1423"/>
      <c r="F215" s="1406"/>
      <c r="G215" s="983"/>
      <c r="H215" s="991"/>
      <c r="I215" s="25"/>
      <c r="J215" s="23"/>
      <c r="K215" s="23"/>
    </row>
    <row r="216" spans="1:11" ht="12.75" hidden="1" customHeight="1">
      <c r="A216" s="1693" t="s">
        <v>345</v>
      </c>
      <c r="B216" s="1695" t="s">
        <v>1261</v>
      </c>
      <c r="C216" s="1695" t="s">
        <v>511</v>
      </c>
      <c r="D216" s="979"/>
      <c r="E216" s="1423"/>
      <c r="F216" s="1317" t="s">
        <v>1265</v>
      </c>
      <c r="G216" s="983"/>
      <c r="H216" s="991"/>
      <c r="I216" s="25"/>
      <c r="J216" s="23"/>
      <c r="K216" s="23"/>
    </row>
    <row r="217" spans="1:11" ht="12.75" hidden="1" customHeight="1">
      <c r="A217" s="1693" t="s">
        <v>1278</v>
      </c>
      <c r="B217" s="1695" t="s">
        <v>1261</v>
      </c>
      <c r="C217" s="1695" t="s">
        <v>511</v>
      </c>
      <c r="D217" s="979"/>
      <c r="E217" s="1423"/>
      <c r="F217" s="1317" t="s">
        <v>1265</v>
      </c>
      <c r="G217" s="983"/>
      <c r="H217" s="991"/>
      <c r="I217" s="25"/>
      <c r="J217" s="23"/>
      <c r="K217" s="23"/>
    </row>
    <row r="218" spans="1:11" s="215" customFormat="1" ht="12.75" hidden="1" customHeight="1">
      <c r="A218" s="1693" t="s">
        <v>335</v>
      </c>
      <c r="B218" s="1695" t="s">
        <v>1261</v>
      </c>
      <c r="C218" s="1695" t="s">
        <v>511</v>
      </c>
      <c r="D218" s="1684"/>
      <c r="E218" s="1426"/>
      <c r="F218" s="1317" t="s">
        <v>1284</v>
      </c>
      <c r="G218" s="992"/>
      <c r="H218" s="993"/>
      <c r="I218" s="221"/>
      <c r="J218" s="217"/>
      <c r="K218" s="217"/>
    </row>
    <row r="219" spans="1:11" ht="12.75" hidden="1" customHeight="1">
      <c r="A219" s="1693" t="s">
        <v>336</v>
      </c>
      <c r="B219" s="1695" t="s">
        <v>1261</v>
      </c>
      <c r="C219" s="1695" t="s">
        <v>511</v>
      </c>
      <c r="D219" s="979"/>
      <c r="E219" s="1423"/>
      <c r="F219" s="1317" t="s">
        <v>1284</v>
      </c>
      <c r="G219" s="983"/>
      <c r="H219" s="991"/>
      <c r="I219" s="25"/>
      <c r="J219" s="23"/>
      <c r="K219" s="23"/>
    </row>
    <row r="220" spans="1:11" ht="12.75" hidden="1" customHeight="1">
      <c r="A220" s="1693" t="s">
        <v>337</v>
      </c>
      <c r="B220" s="1695" t="s">
        <v>1261</v>
      </c>
      <c r="C220" s="1695" t="s">
        <v>511</v>
      </c>
      <c r="D220" s="979"/>
      <c r="E220" s="1423"/>
      <c r="F220" s="1317" t="s">
        <v>1265</v>
      </c>
      <c r="G220" s="983"/>
      <c r="H220" s="991"/>
      <c r="I220" s="25"/>
      <c r="J220" s="23"/>
      <c r="K220" s="23"/>
    </row>
    <row r="221" spans="1:11" ht="12.75" hidden="1" customHeight="1">
      <c r="A221" s="1693" t="s">
        <v>338</v>
      </c>
      <c r="B221" s="1695" t="s">
        <v>1261</v>
      </c>
      <c r="C221" s="1695" t="s">
        <v>511</v>
      </c>
      <c r="D221" s="979"/>
      <c r="E221" s="1423"/>
      <c r="F221" s="1317" t="s">
        <v>1265</v>
      </c>
      <c r="G221" s="983"/>
      <c r="H221" s="991"/>
      <c r="I221" s="25"/>
      <c r="J221" s="23"/>
      <c r="K221" s="23"/>
    </row>
    <row r="222" spans="1:11" ht="12.75" hidden="1" customHeight="1">
      <c r="A222" s="1693" t="s">
        <v>339</v>
      </c>
      <c r="B222" s="1695" t="s">
        <v>1261</v>
      </c>
      <c r="C222" s="1695" t="s">
        <v>1302</v>
      </c>
      <c r="D222" s="979"/>
      <c r="E222" s="1423"/>
      <c r="F222" s="1317" t="s">
        <v>1265</v>
      </c>
      <c r="G222" s="983"/>
      <c r="H222" s="991"/>
      <c r="I222" s="25"/>
      <c r="J222" s="23"/>
      <c r="K222" s="23"/>
    </row>
    <row r="223" spans="1:11" ht="12.75" hidden="1" customHeight="1">
      <c r="A223" s="1693" t="s">
        <v>340</v>
      </c>
      <c r="B223" s="1695" t="s">
        <v>1261</v>
      </c>
      <c r="C223" s="1695" t="s">
        <v>1302</v>
      </c>
      <c r="D223" s="979"/>
      <c r="E223" s="1423"/>
      <c r="F223" s="1317" t="s">
        <v>1265</v>
      </c>
      <c r="G223" s="983"/>
      <c r="H223" s="991"/>
      <c r="I223" s="25"/>
      <c r="J223" s="23"/>
      <c r="K223" s="23"/>
    </row>
    <row r="224" spans="1:11" ht="12.75" hidden="1" customHeight="1">
      <c r="A224" s="1693" t="s">
        <v>341</v>
      </c>
      <c r="B224" s="1695" t="s">
        <v>1261</v>
      </c>
      <c r="C224" s="1695" t="s">
        <v>1302</v>
      </c>
      <c r="D224" s="979"/>
      <c r="E224" s="1423"/>
      <c r="F224" s="1317" t="s">
        <v>1303</v>
      </c>
      <c r="G224" s="983"/>
      <c r="H224" s="991"/>
      <c r="I224" s="25"/>
      <c r="J224" s="23"/>
      <c r="K224" s="23"/>
    </row>
    <row r="225" spans="1:11" ht="12.75" hidden="1" customHeight="1">
      <c r="A225" s="1693" t="s">
        <v>342</v>
      </c>
      <c r="B225" s="1695" t="s">
        <v>1261</v>
      </c>
      <c r="C225" s="1695" t="s">
        <v>1302</v>
      </c>
      <c r="D225" s="979"/>
      <c r="E225" s="1423"/>
      <c r="F225" s="1317" t="s">
        <v>1303</v>
      </c>
      <c r="G225" s="983"/>
      <c r="H225" s="991"/>
      <c r="I225" s="25"/>
      <c r="J225" s="23"/>
      <c r="K225" s="23"/>
    </row>
    <row r="226" spans="1:11" ht="12.75" hidden="1" customHeight="1">
      <c r="A226" s="1693" t="s">
        <v>343</v>
      </c>
      <c r="B226" s="1695" t="s">
        <v>1261</v>
      </c>
      <c r="C226" s="1695" t="s">
        <v>1302</v>
      </c>
      <c r="D226" s="979"/>
      <c r="E226" s="1423"/>
      <c r="F226" s="1317" t="s">
        <v>1303</v>
      </c>
      <c r="G226" s="983"/>
      <c r="H226" s="991"/>
      <c r="I226" s="25"/>
      <c r="J226" s="23"/>
      <c r="K226" s="23"/>
    </row>
    <row r="227" spans="1:11" ht="12.75" hidden="1" customHeight="1">
      <c r="A227" s="1693" t="s">
        <v>344</v>
      </c>
      <c r="B227" s="1695" t="s">
        <v>1261</v>
      </c>
      <c r="C227" s="1695" t="s">
        <v>1302</v>
      </c>
      <c r="D227" s="979"/>
      <c r="E227" s="1423"/>
      <c r="F227" s="1317" t="s">
        <v>1303</v>
      </c>
      <c r="G227" s="983"/>
      <c r="H227" s="991"/>
      <c r="I227" s="25"/>
      <c r="J227" s="23"/>
      <c r="K227" s="23"/>
    </row>
    <row r="228" spans="1:11" ht="12.75" hidden="1" customHeight="1">
      <c r="A228" s="1694"/>
      <c r="B228" s="1695"/>
      <c r="C228" s="1695"/>
      <c r="D228" s="1424"/>
      <c r="E228" s="1425"/>
      <c r="F228" s="1318"/>
      <c r="G228" s="983"/>
      <c r="H228" s="991"/>
      <c r="I228" s="25"/>
      <c r="J228" s="23"/>
      <c r="K228" s="23"/>
    </row>
    <row r="229" spans="1:11" ht="12.75" hidden="1" customHeight="1">
      <c r="A229" s="1690">
        <v>2014</v>
      </c>
      <c r="B229" s="1704"/>
      <c r="C229" s="1695"/>
      <c r="D229" s="1424"/>
      <c r="E229" s="1425"/>
      <c r="F229" s="1318"/>
      <c r="G229" s="983"/>
      <c r="H229" s="991"/>
      <c r="I229" s="25"/>
      <c r="J229" s="23"/>
      <c r="K229" s="23"/>
    </row>
    <row r="230" spans="1:11" ht="20.25" hidden="1" customHeight="1">
      <c r="A230" s="1693" t="s">
        <v>345</v>
      </c>
      <c r="B230" s="1695" t="s">
        <v>1261</v>
      </c>
      <c r="C230" s="1695" t="s">
        <v>1302</v>
      </c>
      <c r="D230" s="1424"/>
      <c r="E230" s="1425"/>
      <c r="F230" s="1318" t="s">
        <v>1303</v>
      </c>
      <c r="G230" s="983"/>
      <c r="H230" s="991"/>
      <c r="I230" s="25"/>
      <c r="J230" s="23"/>
      <c r="K230" s="23"/>
    </row>
    <row r="231" spans="1:11" ht="18.75" hidden="1" customHeight="1">
      <c r="A231" s="1693" t="s">
        <v>1278</v>
      </c>
      <c r="B231" s="1695" t="s">
        <v>1261</v>
      </c>
      <c r="C231" s="1695" t="s">
        <v>1302</v>
      </c>
      <c r="D231" s="1424"/>
      <c r="E231" s="1425"/>
      <c r="F231" s="1318" t="s">
        <v>1303</v>
      </c>
      <c r="G231" s="983"/>
      <c r="H231" s="991"/>
      <c r="I231" s="25"/>
      <c r="J231" s="23"/>
      <c r="K231" s="23"/>
    </row>
    <row r="232" spans="1:11" ht="18.75" hidden="1" customHeight="1">
      <c r="A232" s="1693" t="s">
        <v>335</v>
      </c>
      <c r="B232" s="1695" t="s">
        <v>1261</v>
      </c>
      <c r="C232" s="1695" t="s">
        <v>1302</v>
      </c>
      <c r="D232" s="1424"/>
      <c r="E232" s="1425"/>
      <c r="F232" s="1318" t="s">
        <v>1303</v>
      </c>
      <c r="G232" s="983"/>
      <c r="H232" s="991"/>
      <c r="I232" s="25"/>
      <c r="J232" s="23"/>
      <c r="K232" s="23"/>
    </row>
    <row r="233" spans="1:11" ht="19.5" hidden="1" customHeight="1" thickBot="1">
      <c r="A233" s="1693" t="s">
        <v>336</v>
      </c>
      <c r="B233" s="1695" t="s">
        <v>1261</v>
      </c>
      <c r="C233" s="1695" t="s">
        <v>1302</v>
      </c>
      <c r="D233" s="1424"/>
      <c r="E233" s="1427"/>
      <c r="F233" s="1318" t="s">
        <v>1303</v>
      </c>
      <c r="G233" s="995"/>
      <c r="H233" s="990"/>
      <c r="I233" s="25"/>
      <c r="J233" s="23"/>
      <c r="K233" s="23"/>
    </row>
    <row r="234" spans="1:11" ht="18.75" hidden="1" customHeight="1" thickTop="1">
      <c r="A234" s="1693" t="s">
        <v>337</v>
      </c>
      <c r="B234" s="1695" t="s">
        <v>1261</v>
      </c>
      <c r="C234" s="1695" t="s">
        <v>1302</v>
      </c>
      <c r="D234" s="1705"/>
      <c r="E234" s="1437"/>
      <c r="F234" s="1318" t="s">
        <v>1303</v>
      </c>
      <c r="G234" s="971"/>
      <c r="H234" s="971"/>
      <c r="I234" s="23"/>
      <c r="J234" s="23"/>
      <c r="K234" s="23"/>
    </row>
    <row r="235" spans="1:11" ht="18.75" hidden="1" customHeight="1">
      <c r="A235" s="1693" t="s">
        <v>338</v>
      </c>
      <c r="B235" s="1695" t="s">
        <v>1261</v>
      </c>
      <c r="C235" s="1695" t="s">
        <v>1302</v>
      </c>
      <c r="D235" s="1422"/>
      <c r="E235" s="1428"/>
      <c r="F235" s="1318" t="s">
        <v>1303</v>
      </c>
      <c r="G235" s="970"/>
      <c r="H235" s="970"/>
      <c r="I235" s="23"/>
      <c r="J235" s="23"/>
      <c r="K235" s="23"/>
    </row>
    <row r="236" spans="1:11" ht="18.75" hidden="1" customHeight="1">
      <c r="A236" s="1693" t="s">
        <v>339</v>
      </c>
      <c r="B236" s="1695" t="s">
        <v>1261</v>
      </c>
      <c r="C236" s="1695" t="s">
        <v>1302</v>
      </c>
      <c r="D236" s="1422"/>
      <c r="E236" s="1428"/>
      <c r="F236" s="1318" t="s">
        <v>1303</v>
      </c>
      <c r="G236" s="970"/>
      <c r="H236" s="970"/>
      <c r="I236" s="23"/>
      <c r="J236" s="23"/>
      <c r="K236" s="23"/>
    </row>
    <row r="237" spans="1:11" ht="20.25" hidden="1" customHeight="1">
      <c r="A237" s="1693" t="s">
        <v>340</v>
      </c>
      <c r="B237" s="1695" t="s">
        <v>1261</v>
      </c>
      <c r="C237" s="1695" t="s">
        <v>511</v>
      </c>
      <c r="D237" s="1422"/>
      <c r="E237" s="1428"/>
      <c r="F237" s="1318" t="s">
        <v>1303</v>
      </c>
      <c r="G237" s="970"/>
      <c r="H237" s="970"/>
      <c r="I237" s="23"/>
      <c r="J237" s="23"/>
      <c r="K237" s="23"/>
    </row>
    <row r="238" spans="1:11" ht="17.25" hidden="1" customHeight="1">
      <c r="A238" s="1693" t="s">
        <v>341</v>
      </c>
      <c r="B238" s="1695" t="s">
        <v>1261</v>
      </c>
      <c r="C238" s="1695" t="s">
        <v>511</v>
      </c>
      <c r="D238" s="1422"/>
      <c r="E238" s="1428"/>
      <c r="F238" s="1318" t="s">
        <v>1303</v>
      </c>
      <c r="G238" s="970"/>
      <c r="H238" s="970"/>
      <c r="I238" s="23"/>
      <c r="J238" s="23"/>
      <c r="K238" s="23"/>
    </row>
    <row r="239" spans="1:11" ht="19.5" hidden="1" customHeight="1">
      <c r="A239" s="1693" t="s">
        <v>342</v>
      </c>
      <c r="B239" s="1695" t="s">
        <v>1261</v>
      </c>
      <c r="C239" s="1695" t="s">
        <v>511</v>
      </c>
      <c r="D239" s="1422"/>
      <c r="E239" s="1428"/>
      <c r="F239" s="1318" t="s">
        <v>1303</v>
      </c>
      <c r="G239" s="970"/>
      <c r="H239" s="970"/>
      <c r="I239" s="23"/>
      <c r="J239" s="23"/>
      <c r="K239" s="23"/>
    </row>
    <row r="240" spans="1:11" ht="18.75" hidden="1" customHeight="1">
      <c r="A240" s="1693" t="s">
        <v>343</v>
      </c>
      <c r="B240" s="1695" t="s">
        <v>1261</v>
      </c>
      <c r="C240" s="1695" t="s">
        <v>511</v>
      </c>
      <c r="D240" s="1422"/>
      <c r="E240" s="1428"/>
      <c r="F240" s="1318" t="s">
        <v>1303</v>
      </c>
      <c r="G240" s="970"/>
      <c r="H240" s="970"/>
      <c r="I240" s="23"/>
      <c r="J240" s="23"/>
      <c r="K240" s="23"/>
    </row>
    <row r="241" spans="1:11" ht="22.5" hidden="1" customHeight="1" thickBot="1">
      <c r="A241" s="1693" t="s">
        <v>344</v>
      </c>
      <c r="B241" s="1695" t="s">
        <v>1261</v>
      </c>
      <c r="C241" s="1695" t="s">
        <v>1302</v>
      </c>
      <c r="D241" s="1683"/>
      <c r="E241" s="1429"/>
      <c r="F241" s="1318" t="s">
        <v>1316</v>
      </c>
      <c r="G241" s="970"/>
      <c r="H241" s="970"/>
      <c r="I241" s="23"/>
      <c r="J241" s="23"/>
      <c r="K241" s="23"/>
    </row>
    <row r="242" spans="1:11" ht="19.5" hidden="1" customHeight="1" thickTop="1">
      <c r="A242" s="1693"/>
      <c r="B242" s="1695"/>
      <c r="C242" s="1695"/>
      <c r="D242" s="1422"/>
      <c r="E242" s="1428"/>
      <c r="F242" s="1318"/>
      <c r="G242" s="970"/>
      <c r="H242" s="970"/>
      <c r="I242" s="23"/>
      <c r="J242" s="23"/>
      <c r="K242" s="23"/>
    </row>
    <row r="243" spans="1:11" ht="19.5" hidden="1" customHeight="1">
      <c r="A243" s="1690">
        <v>2015</v>
      </c>
      <c r="B243" s="1695"/>
      <c r="C243" s="1695"/>
      <c r="D243" s="1422"/>
      <c r="E243" s="1428"/>
      <c r="F243" s="1318"/>
      <c r="G243" s="970"/>
      <c r="H243" s="970"/>
      <c r="I243" s="23"/>
      <c r="J243" s="23"/>
      <c r="K243" s="23"/>
    </row>
    <row r="244" spans="1:11" ht="19.5" hidden="1" customHeight="1">
      <c r="A244" s="1693" t="s">
        <v>345</v>
      </c>
      <c r="B244" s="1695" t="s">
        <v>1261</v>
      </c>
      <c r="C244" s="1695" t="s">
        <v>1317</v>
      </c>
      <c r="D244" s="1422"/>
      <c r="E244" s="1428"/>
      <c r="F244" s="1318" t="s">
        <v>1316</v>
      </c>
      <c r="G244" s="970"/>
      <c r="H244" s="970"/>
      <c r="I244" s="23"/>
      <c r="J244" s="23"/>
      <c r="K244" s="23"/>
    </row>
    <row r="245" spans="1:11" ht="19.5" hidden="1" customHeight="1">
      <c r="A245" s="1693" t="s">
        <v>334</v>
      </c>
      <c r="B245" s="1695" t="s">
        <v>1321</v>
      </c>
      <c r="C245" s="1695" t="s">
        <v>1319</v>
      </c>
      <c r="D245" s="1422"/>
      <c r="E245" s="1428"/>
      <c r="F245" s="1318"/>
      <c r="G245" s="970"/>
      <c r="H245" s="970"/>
      <c r="I245" s="23"/>
      <c r="J245" s="23"/>
      <c r="K245" s="23"/>
    </row>
    <row r="246" spans="1:11" ht="19.5" hidden="1" customHeight="1">
      <c r="A246" s="1693" t="s">
        <v>335</v>
      </c>
      <c r="B246" s="1695" t="s">
        <v>1321</v>
      </c>
      <c r="C246" s="1695" t="s">
        <v>1319</v>
      </c>
      <c r="D246" s="1422"/>
      <c r="E246" s="1428"/>
      <c r="F246" s="1318"/>
      <c r="G246" s="970"/>
      <c r="H246" s="970"/>
      <c r="I246" s="23"/>
      <c r="J246" s="23"/>
      <c r="K246" s="23"/>
    </row>
    <row r="247" spans="1:11" ht="19.5" hidden="1" customHeight="1">
      <c r="A247" s="1693" t="s">
        <v>336</v>
      </c>
      <c r="B247" s="1695" t="s">
        <v>1322</v>
      </c>
      <c r="C247" s="1695" t="s">
        <v>1319</v>
      </c>
      <c r="D247" s="1422"/>
      <c r="E247" s="1428"/>
      <c r="F247" s="1318"/>
      <c r="G247" s="970"/>
      <c r="H247" s="970"/>
      <c r="I247" s="23"/>
      <c r="J247" s="23"/>
      <c r="K247" s="23"/>
    </row>
    <row r="248" spans="1:11" ht="19.5" hidden="1" customHeight="1">
      <c r="A248" s="1693" t="s">
        <v>337</v>
      </c>
      <c r="B248" s="1695" t="s">
        <v>1322</v>
      </c>
      <c r="C248" s="1695" t="s">
        <v>1319</v>
      </c>
      <c r="D248" s="1422"/>
      <c r="E248" s="1428"/>
      <c r="F248" s="1318"/>
      <c r="G248" s="970"/>
      <c r="H248" s="970"/>
      <c r="I248" s="23"/>
      <c r="J248" s="23"/>
      <c r="K248" s="23"/>
    </row>
    <row r="249" spans="1:11" ht="19.5" hidden="1" customHeight="1">
      <c r="A249" s="1693" t="s">
        <v>338</v>
      </c>
      <c r="B249" s="1695" t="s">
        <v>1322</v>
      </c>
      <c r="C249" s="1695" t="s">
        <v>1319</v>
      </c>
      <c r="D249" s="1422"/>
      <c r="E249" s="1428"/>
      <c r="F249" s="1318"/>
      <c r="G249" s="970"/>
      <c r="H249" s="970"/>
      <c r="I249" s="23"/>
      <c r="J249" s="23"/>
      <c r="K249" s="23"/>
    </row>
    <row r="250" spans="1:11" ht="19.5" hidden="1" customHeight="1">
      <c r="A250" s="1693" t="s">
        <v>339</v>
      </c>
      <c r="B250" s="1695" t="s">
        <v>1322</v>
      </c>
      <c r="C250" s="1695" t="s">
        <v>729</v>
      </c>
      <c r="D250" s="1422"/>
      <c r="E250" s="1428"/>
      <c r="F250" s="1318"/>
      <c r="G250" s="970"/>
      <c r="H250" s="970"/>
      <c r="I250" s="23"/>
      <c r="J250" s="23"/>
      <c r="K250" s="23"/>
    </row>
    <row r="251" spans="1:11" ht="19.5" hidden="1" customHeight="1">
      <c r="A251" s="1693" t="s">
        <v>340</v>
      </c>
      <c r="B251" s="1695" t="s">
        <v>1322</v>
      </c>
      <c r="C251" s="1695" t="s">
        <v>729</v>
      </c>
      <c r="D251" s="1422"/>
      <c r="E251" s="1428"/>
      <c r="F251" s="1318"/>
      <c r="G251" s="970"/>
      <c r="H251" s="970"/>
      <c r="I251" s="23"/>
      <c r="J251" s="23"/>
      <c r="K251" s="23"/>
    </row>
    <row r="252" spans="1:11" ht="19.5" hidden="1" customHeight="1">
      <c r="A252" s="1693" t="s">
        <v>341</v>
      </c>
      <c r="B252" s="1695" t="s">
        <v>1322</v>
      </c>
      <c r="C252" s="1695" t="s">
        <v>1328</v>
      </c>
      <c r="D252" s="1422"/>
      <c r="E252" s="1428"/>
      <c r="F252" s="1318"/>
      <c r="G252" s="970"/>
      <c r="H252" s="970"/>
      <c r="I252" s="23"/>
      <c r="J252" s="23"/>
      <c r="K252" s="23"/>
    </row>
    <row r="253" spans="1:11" ht="19.5" hidden="1" customHeight="1">
      <c r="A253" s="1693" t="s">
        <v>342</v>
      </c>
      <c r="B253" s="1695" t="s">
        <v>1330</v>
      </c>
      <c r="C253" s="1695" t="s">
        <v>1319</v>
      </c>
      <c r="D253" s="1422"/>
      <c r="E253" s="1428"/>
      <c r="F253" s="1318"/>
      <c r="G253" s="970"/>
      <c r="H253" s="970"/>
      <c r="I253" s="23"/>
      <c r="J253" s="23"/>
      <c r="K253" s="23"/>
    </row>
    <row r="254" spans="1:11" ht="19.5" hidden="1" customHeight="1">
      <c r="A254" s="1693" t="s">
        <v>343</v>
      </c>
      <c r="B254" s="1695" t="s">
        <v>1331</v>
      </c>
      <c r="C254" s="1695" t="s">
        <v>1319</v>
      </c>
      <c r="D254" s="1422"/>
      <c r="E254" s="1428"/>
      <c r="F254" s="1318"/>
      <c r="G254" s="970"/>
      <c r="H254" s="970"/>
      <c r="I254" s="23"/>
      <c r="J254" s="23"/>
      <c r="K254" s="23"/>
    </row>
    <row r="255" spans="1:11" ht="19.5" hidden="1" customHeight="1">
      <c r="A255" s="1693" t="s">
        <v>344</v>
      </c>
      <c r="B255" s="1695" t="s">
        <v>1330</v>
      </c>
      <c r="C255" s="1695" t="s">
        <v>1333</v>
      </c>
      <c r="D255" s="1422"/>
      <c r="E255" s="1428"/>
      <c r="F255" s="1318"/>
      <c r="G255" s="970"/>
      <c r="H255" s="970"/>
      <c r="I255" s="23"/>
      <c r="J255" s="23"/>
      <c r="K255" s="23"/>
    </row>
    <row r="256" spans="1:11" ht="19.5" customHeight="1">
      <c r="A256" s="1693"/>
      <c r="B256" s="1695"/>
      <c r="C256" s="1695"/>
      <c r="D256" s="1422"/>
      <c r="E256" s="1428"/>
      <c r="F256" s="1318"/>
      <c r="G256" s="970"/>
      <c r="H256" s="970"/>
      <c r="I256" s="23"/>
      <c r="J256" s="23"/>
      <c r="K256" s="23"/>
    </row>
    <row r="257" spans="1:11" ht="19.5" hidden="1" customHeight="1">
      <c r="A257" s="1690">
        <v>2016</v>
      </c>
      <c r="B257" s="1695"/>
      <c r="C257" s="1695"/>
      <c r="D257" s="1422"/>
      <c r="E257" s="1428"/>
      <c r="F257" s="1318"/>
      <c r="G257" s="970"/>
      <c r="H257" s="970"/>
      <c r="I257" s="23"/>
      <c r="J257" s="23"/>
      <c r="K257" s="23"/>
    </row>
    <row r="258" spans="1:11" ht="19.5" hidden="1" customHeight="1">
      <c r="A258" s="1693" t="s">
        <v>345</v>
      </c>
      <c r="B258" s="1695" t="s">
        <v>1330</v>
      </c>
      <c r="C258" s="1695" t="s">
        <v>1333</v>
      </c>
      <c r="D258" s="1422"/>
      <c r="E258" s="1428"/>
      <c r="F258" s="1318"/>
      <c r="G258" s="970"/>
      <c r="H258" s="970"/>
      <c r="I258" s="23"/>
      <c r="J258" s="23"/>
      <c r="K258" s="23"/>
    </row>
    <row r="259" spans="1:11" ht="19.5" hidden="1" customHeight="1">
      <c r="A259" s="1693" t="s">
        <v>334</v>
      </c>
      <c r="B259" s="1695" t="s">
        <v>1330</v>
      </c>
      <c r="C259" s="1695" t="s">
        <v>1333</v>
      </c>
      <c r="D259" s="1422"/>
      <c r="E259" s="1428"/>
      <c r="F259" s="1318"/>
      <c r="G259" s="970"/>
      <c r="H259" s="970"/>
      <c r="I259" s="23"/>
      <c r="J259" s="23"/>
      <c r="K259" s="23"/>
    </row>
    <row r="260" spans="1:11" ht="19.5" hidden="1" customHeight="1">
      <c r="A260" s="1693" t="s">
        <v>335</v>
      </c>
      <c r="B260" s="1695" t="s">
        <v>1330</v>
      </c>
      <c r="C260" s="1695" t="s">
        <v>1333</v>
      </c>
      <c r="D260" s="1422"/>
      <c r="E260" s="1428"/>
      <c r="F260" s="1318"/>
      <c r="G260" s="970"/>
      <c r="H260" s="970"/>
      <c r="I260" s="23"/>
      <c r="J260" s="23"/>
      <c r="K260" s="23"/>
    </row>
    <row r="261" spans="1:11" ht="19.5" hidden="1" customHeight="1">
      <c r="A261" s="1693" t="s">
        <v>336</v>
      </c>
      <c r="B261" s="1695" t="s">
        <v>1330</v>
      </c>
      <c r="C261" s="1695" t="s">
        <v>1333</v>
      </c>
      <c r="D261" s="1422"/>
      <c r="E261" s="1428"/>
      <c r="F261" s="1318"/>
      <c r="G261" s="970"/>
      <c r="H261" s="970"/>
      <c r="I261" s="23"/>
      <c r="J261" s="23"/>
      <c r="K261" s="23"/>
    </row>
    <row r="262" spans="1:11" ht="19.5" hidden="1" customHeight="1">
      <c r="A262" s="1693" t="s">
        <v>337</v>
      </c>
      <c r="B262" s="1695" t="s">
        <v>1330</v>
      </c>
      <c r="C262" s="1695" t="s">
        <v>1333</v>
      </c>
      <c r="D262" s="1422"/>
      <c r="E262" s="1428"/>
      <c r="F262" s="1318"/>
      <c r="G262" s="970"/>
      <c r="H262" s="970"/>
      <c r="I262" s="23"/>
      <c r="J262" s="23"/>
      <c r="K262" s="23"/>
    </row>
    <row r="263" spans="1:11" ht="19.5" hidden="1" customHeight="1">
      <c r="A263" s="1693" t="s">
        <v>338</v>
      </c>
      <c r="B263" s="1695" t="s">
        <v>1348</v>
      </c>
      <c r="C263" s="1695" t="s">
        <v>1333</v>
      </c>
      <c r="D263" s="1422"/>
      <c r="E263" s="1428"/>
      <c r="F263" s="1318"/>
      <c r="G263" s="970"/>
      <c r="H263" s="970"/>
      <c r="I263" s="23"/>
      <c r="J263" s="23"/>
      <c r="K263" s="23"/>
    </row>
    <row r="264" spans="1:11" ht="19.5" hidden="1" customHeight="1">
      <c r="A264" s="1693" t="s">
        <v>339</v>
      </c>
      <c r="B264" s="1695" t="s">
        <v>1348</v>
      </c>
      <c r="C264" s="1695" t="s">
        <v>1333</v>
      </c>
      <c r="D264" s="1422"/>
      <c r="E264" s="1428"/>
      <c r="F264" s="1318"/>
      <c r="G264" s="970"/>
      <c r="H264" s="970"/>
      <c r="I264" s="23"/>
      <c r="J264" s="23"/>
      <c r="K264" s="23"/>
    </row>
    <row r="265" spans="1:11" ht="19.5" hidden="1" customHeight="1">
      <c r="A265" s="1693" t="s">
        <v>340</v>
      </c>
      <c r="B265" s="1695" t="s">
        <v>1348</v>
      </c>
      <c r="C265" s="1695" t="s">
        <v>1319</v>
      </c>
      <c r="D265" s="1422"/>
      <c r="E265" s="1428"/>
      <c r="F265" s="1318"/>
      <c r="G265" s="970"/>
      <c r="H265" s="970"/>
      <c r="I265" s="23"/>
      <c r="J265" s="23"/>
      <c r="K265" s="23"/>
    </row>
    <row r="266" spans="1:11" ht="19.5" hidden="1" customHeight="1">
      <c r="A266" s="1693" t="s">
        <v>341</v>
      </c>
      <c r="B266" s="1695" t="s">
        <v>1348</v>
      </c>
      <c r="C266" s="1695" t="s">
        <v>1319</v>
      </c>
      <c r="D266" s="1422"/>
      <c r="E266" s="1428"/>
      <c r="F266" s="1318"/>
      <c r="G266" s="970"/>
      <c r="H266" s="970"/>
      <c r="I266" s="23"/>
      <c r="J266" s="23"/>
      <c r="K266" s="23"/>
    </row>
    <row r="267" spans="1:11" ht="19.5" hidden="1" customHeight="1">
      <c r="A267" s="1693" t="s">
        <v>342</v>
      </c>
      <c r="B267" s="1695" t="s">
        <v>1348</v>
      </c>
      <c r="C267" s="1695" t="s">
        <v>1319</v>
      </c>
      <c r="D267" s="1422"/>
      <c r="E267" s="1428"/>
      <c r="F267" s="1318"/>
      <c r="G267" s="970"/>
      <c r="H267" s="970"/>
      <c r="I267" s="23"/>
      <c r="J267" s="23"/>
      <c r="K267" s="23"/>
    </row>
    <row r="268" spans="1:11" ht="19.5" hidden="1" customHeight="1">
      <c r="A268" s="1693" t="s">
        <v>343</v>
      </c>
      <c r="B268" s="1695" t="s">
        <v>1348</v>
      </c>
      <c r="C268" s="1695" t="s">
        <v>1319</v>
      </c>
      <c r="D268" s="1422"/>
      <c r="E268" s="1428"/>
      <c r="F268" s="1318"/>
      <c r="G268" s="970"/>
      <c r="H268" s="970"/>
      <c r="I268" s="23"/>
      <c r="J268" s="23"/>
      <c r="K268" s="23"/>
    </row>
    <row r="269" spans="1:11" ht="19.5" hidden="1" customHeight="1">
      <c r="A269" s="1693" t="s">
        <v>344</v>
      </c>
      <c r="B269" s="1695" t="s">
        <v>1348</v>
      </c>
      <c r="C269" s="1695" t="s">
        <v>1319</v>
      </c>
      <c r="D269" s="1422"/>
      <c r="E269" s="1428"/>
      <c r="F269" s="1318"/>
      <c r="G269" s="970"/>
      <c r="H269" s="970"/>
      <c r="I269" s="23"/>
      <c r="J269" s="23"/>
      <c r="K269" s="23"/>
    </row>
    <row r="270" spans="1:11" ht="19.5" hidden="1" customHeight="1">
      <c r="A270" s="1693"/>
      <c r="B270" s="1695"/>
      <c r="C270" s="1695"/>
      <c r="D270" s="1422"/>
      <c r="E270" s="1428"/>
      <c r="F270" s="1318"/>
      <c r="G270" s="970"/>
      <c r="H270" s="970"/>
      <c r="I270" s="23"/>
      <c r="J270" s="23"/>
      <c r="K270" s="23"/>
    </row>
    <row r="271" spans="1:11" ht="19.5" customHeight="1">
      <c r="A271" s="1690">
        <v>2017</v>
      </c>
      <c r="B271" s="1695"/>
      <c r="C271" s="1695"/>
      <c r="D271" s="1422"/>
      <c r="E271" s="1428"/>
      <c r="F271" s="1318"/>
      <c r="G271" s="970"/>
      <c r="H271" s="970"/>
      <c r="I271" s="23"/>
      <c r="J271" s="23"/>
      <c r="K271" s="23"/>
    </row>
    <row r="272" spans="1:11" ht="19.5" customHeight="1">
      <c r="A272" s="1693" t="s">
        <v>345</v>
      </c>
      <c r="B272" s="1695" t="s">
        <v>1348</v>
      </c>
      <c r="C272" s="1695" t="s">
        <v>1319</v>
      </c>
      <c r="D272" s="1422"/>
      <c r="E272" s="1428"/>
      <c r="F272" s="1318"/>
      <c r="G272" s="970"/>
      <c r="H272" s="970"/>
      <c r="I272" s="23"/>
      <c r="J272" s="23"/>
      <c r="K272" s="23"/>
    </row>
    <row r="273" spans="1:11" ht="19.5" customHeight="1">
      <c r="A273" s="1693" t="s">
        <v>334</v>
      </c>
      <c r="B273" s="1695" t="s">
        <v>1348</v>
      </c>
      <c r="C273" s="1695" t="s">
        <v>1319</v>
      </c>
      <c r="D273" s="1422"/>
      <c r="E273" s="1428"/>
      <c r="F273" s="1318"/>
      <c r="G273" s="970"/>
      <c r="H273" s="970"/>
      <c r="I273" s="23"/>
      <c r="J273" s="23"/>
      <c r="K273" s="23"/>
    </row>
    <row r="274" spans="1:11" ht="19.5" customHeight="1">
      <c r="A274" s="1693" t="s">
        <v>335</v>
      </c>
      <c r="B274" s="1695" t="s">
        <v>1348</v>
      </c>
      <c r="C274" s="1695" t="s">
        <v>1319</v>
      </c>
      <c r="D274" s="1422"/>
      <c r="E274" s="1428"/>
      <c r="F274" s="1318"/>
      <c r="G274" s="970"/>
      <c r="H274" s="970"/>
      <c r="I274" s="23"/>
      <c r="J274" s="23"/>
      <c r="K274" s="23"/>
    </row>
    <row r="275" spans="1:11" ht="19.5" customHeight="1">
      <c r="A275" s="1693" t="s">
        <v>336</v>
      </c>
      <c r="B275" s="1695" t="s">
        <v>1348</v>
      </c>
      <c r="C275" s="1695" t="s">
        <v>1319</v>
      </c>
      <c r="D275" s="1422"/>
      <c r="E275" s="1428"/>
      <c r="F275" s="1318"/>
      <c r="G275" s="970"/>
      <c r="H275" s="970"/>
      <c r="I275" s="23"/>
      <c r="J275" s="23"/>
      <c r="K275" s="23"/>
    </row>
    <row r="276" spans="1:11" ht="19.5" customHeight="1">
      <c r="A276" s="1693" t="s">
        <v>337</v>
      </c>
      <c r="B276" s="1695" t="s">
        <v>1348</v>
      </c>
      <c r="C276" s="1695" t="s">
        <v>1768</v>
      </c>
      <c r="D276" s="1422"/>
      <c r="E276" s="1428"/>
      <c r="F276" s="1318"/>
      <c r="G276" s="970"/>
      <c r="H276" s="970"/>
      <c r="I276" s="23"/>
      <c r="J276" s="23"/>
      <c r="K276" s="23"/>
    </row>
    <row r="277" spans="1:11" ht="19.5" customHeight="1">
      <c r="A277" s="1693" t="s">
        <v>338</v>
      </c>
      <c r="B277" s="1695" t="s">
        <v>1348</v>
      </c>
      <c r="C277" s="1695" t="s">
        <v>715</v>
      </c>
      <c r="D277" s="1422"/>
      <c r="E277" s="1428"/>
      <c r="F277" s="1318"/>
      <c r="G277" s="970"/>
      <c r="H277" s="970"/>
      <c r="I277" s="23"/>
      <c r="J277" s="23"/>
      <c r="K277" s="23"/>
    </row>
    <row r="278" spans="1:11" ht="19.5" customHeight="1">
      <c r="A278" s="1693" t="s">
        <v>339</v>
      </c>
      <c r="B278" s="1695" t="s">
        <v>1348</v>
      </c>
      <c r="C278" s="1695" t="s">
        <v>715</v>
      </c>
      <c r="D278" s="1422"/>
      <c r="E278" s="1428"/>
      <c r="F278" s="1318"/>
      <c r="G278" s="970"/>
      <c r="H278" s="970"/>
      <c r="I278" s="23"/>
      <c r="J278" s="23"/>
      <c r="K278" s="23"/>
    </row>
    <row r="279" spans="1:11" ht="19.5" customHeight="1">
      <c r="A279" s="1693" t="s">
        <v>340</v>
      </c>
      <c r="B279" s="1695" t="s">
        <v>1348</v>
      </c>
      <c r="C279" s="1695" t="s">
        <v>715</v>
      </c>
      <c r="D279" s="1422"/>
      <c r="E279" s="1428"/>
      <c r="F279" s="1318"/>
      <c r="G279" s="970"/>
      <c r="H279" s="970"/>
      <c r="I279" s="23"/>
      <c r="J279" s="23"/>
      <c r="K279" s="23"/>
    </row>
    <row r="280" spans="1:11" ht="19.5" customHeight="1">
      <c r="A280" s="1693" t="s">
        <v>341</v>
      </c>
      <c r="B280" s="1695" t="s">
        <v>1321</v>
      </c>
      <c r="C280" s="1695" t="s">
        <v>1331</v>
      </c>
      <c r="D280" s="1422"/>
      <c r="E280" s="1428"/>
      <c r="F280" s="1318"/>
      <c r="G280" s="970"/>
      <c r="H280" s="970"/>
      <c r="I280" s="23"/>
      <c r="J280" s="23"/>
      <c r="K280" s="23"/>
    </row>
    <row r="281" spans="1:11" ht="19.5" customHeight="1">
      <c r="A281" s="1693" t="s">
        <v>342</v>
      </c>
      <c r="B281" s="1695" t="s">
        <v>1321</v>
      </c>
      <c r="C281" s="1695" t="s">
        <v>1331</v>
      </c>
      <c r="D281" s="1422"/>
      <c r="E281" s="1428"/>
      <c r="F281" s="1318"/>
      <c r="G281" s="970"/>
      <c r="H281" s="970"/>
      <c r="I281" s="23"/>
      <c r="J281" s="23"/>
      <c r="K281" s="23"/>
    </row>
    <row r="282" spans="1:11" ht="19.5" customHeight="1">
      <c r="A282" s="1693" t="s">
        <v>343</v>
      </c>
      <c r="B282" s="1695" t="s">
        <v>1321</v>
      </c>
      <c r="C282" s="1695" t="s">
        <v>1331</v>
      </c>
      <c r="D282" s="1422"/>
      <c r="E282" s="1428"/>
      <c r="F282" s="1318"/>
      <c r="G282" s="970"/>
      <c r="H282" s="970"/>
      <c r="I282" s="23"/>
      <c r="J282" s="23"/>
      <c r="K282" s="23"/>
    </row>
    <row r="283" spans="1:11" ht="19.5" customHeight="1">
      <c r="A283" s="1693" t="s">
        <v>344</v>
      </c>
      <c r="B283" s="1695" t="s">
        <v>1321</v>
      </c>
      <c r="C283" s="1695" t="s">
        <v>1331</v>
      </c>
      <c r="D283" s="1422"/>
      <c r="E283" s="1428"/>
      <c r="F283" s="1318"/>
      <c r="G283" s="970"/>
      <c r="H283" s="970"/>
      <c r="I283" s="23"/>
      <c r="J283" s="23"/>
      <c r="K283" s="23"/>
    </row>
    <row r="284" spans="1:11" ht="19.5" customHeight="1">
      <c r="A284" s="1693"/>
      <c r="B284" s="1695"/>
      <c r="C284" s="1695"/>
      <c r="D284" s="1422"/>
      <c r="E284" s="1428"/>
      <c r="F284" s="1318"/>
      <c r="G284" s="970"/>
      <c r="H284" s="970"/>
      <c r="I284" s="23"/>
      <c r="J284" s="23"/>
      <c r="K284" s="23"/>
    </row>
    <row r="285" spans="1:11" ht="19.5" customHeight="1">
      <c r="A285" s="1280">
        <v>2018</v>
      </c>
      <c r="B285" s="1695"/>
      <c r="C285" s="1695"/>
      <c r="D285" s="1422"/>
      <c r="E285" s="1428"/>
      <c r="F285" s="1318"/>
      <c r="G285" s="970"/>
      <c r="H285" s="970"/>
      <c r="I285" s="23"/>
      <c r="J285" s="23"/>
      <c r="K285" s="23"/>
    </row>
    <row r="286" spans="1:11" ht="19.5" customHeight="1">
      <c r="A286" s="1281" t="s">
        <v>345</v>
      </c>
      <c r="B286" s="1695" t="s">
        <v>1789</v>
      </c>
      <c r="C286" s="1695" t="s">
        <v>1331</v>
      </c>
      <c r="D286" s="1422"/>
      <c r="E286" s="1428"/>
      <c r="F286" s="1318"/>
      <c r="G286" s="970"/>
      <c r="H286" s="970"/>
      <c r="I286" s="23"/>
      <c r="J286" s="23"/>
      <c r="K286" s="23"/>
    </row>
    <row r="287" spans="1:11" ht="19.5" customHeight="1">
      <c r="A287" s="1281" t="s">
        <v>334</v>
      </c>
      <c r="B287" s="1695" t="s">
        <v>1789</v>
      </c>
      <c r="C287" s="1695" t="s">
        <v>1331</v>
      </c>
      <c r="D287" s="1422"/>
      <c r="E287" s="1428"/>
      <c r="F287" s="1318"/>
      <c r="G287" s="970"/>
      <c r="H287" s="970"/>
      <c r="I287" s="23"/>
      <c r="J287" s="23"/>
      <c r="K287" s="23"/>
    </row>
    <row r="288" spans="1:11" ht="18.75" customHeight="1">
      <c r="A288" s="1281" t="s">
        <v>335</v>
      </c>
      <c r="B288" s="1695" t="s">
        <v>1789</v>
      </c>
      <c r="C288" s="1695" t="s">
        <v>1331</v>
      </c>
      <c r="D288" s="1422"/>
      <c r="E288" s="1428"/>
      <c r="F288" s="1318"/>
      <c r="G288" s="970"/>
      <c r="H288" s="970"/>
      <c r="I288" s="23"/>
      <c r="J288" s="23"/>
      <c r="K288" s="23"/>
    </row>
    <row r="289" spans="1:11" ht="18.75" customHeight="1">
      <c r="A289" s="1281" t="s">
        <v>336</v>
      </c>
      <c r="B289" s="1695" t="s">
        <v>1789</v>
      </c>
      <c r="C289" s="1695" t="s">
        <v>1331</v>
      </c>
      <c r="D289" s="1422"/>
      <c r="E289" s="1428"/>
      <c r="F289" s="1318"/>
      <c r="G289" s="970"/>
      <c r="H289" s="970"/>
      <c r="I289" s="23"/>
      <c r="J289" s="23"/>
      <c r="K289" s="23"/>
    </row>
    <row r="290" spans="1:11" ht="18.75" customHeight="1">
      <c r="A290" s="1281" t="s">
        <v>337</v>
      </c>
      <c r="B290" s="1695" t="s">
        <v>1789</v>
      </c>
      <c r="C290" s="1695" t="s">
        <v>1331</v>
      </c>
      <c r="D290" s="1422"/>
      <c r="E290" s="1428"/>
      <c r="F290" s="1318"/>
      <c r="G290" s="970"/>
      <c r="H290" s="970"/>
      <c r="I290" s="23"/>
      <c r="J290" s="23"/>
      <c r="K290" s="23"/>
    </row>
    <row r="291" spans="1:11" ht="18.75" customHeight="1">
      <c r="A291" s="1281" t="s">
        <v>338</v>
      </c>
      <c r="B291" s="1695" t="s">
        <v>1789</v>
      </c>
      <c r="C291" s="1695" t="s">
        <v>1331</v>
      </c>
      <c r="D291" s="1422"/>
      <c r="E291" s="1428"/>
      <c r="F291" s="1318"/>
      <c r="G291" s="970"/>
      <c r="H291" s="970"/>
      <c r="I291" s="23"/>
      <c r="J291" s="23"/>
      <c r="K291" s="23"/>
    </row>
    <row r="292" spans="1:11" ht="18.75" customHeight="1">
      <c r="A292" s="1281" t="s">
        <v>339</v>
      </c>
      <c r="B292" s="1695" t="s">
        <v>1789</v>
      </c>
      <c r="C292" s="1695" t="s">
        <v>1331</v>
      </c>
      <c r="D292" s="1422"/>
      <c r="E292" s="1428"/>
      <c r="F292" s="1318"/>
      <c r="G292" s="970"/>
      <c r="H292" s="970"/>
      <c r="I292" s="23"/>
      <c r="J292" s="23"/>
      <c r="K292" s="23"/>
    </row>
    <row r="293" spans="1:11" ht="18.75" customHeight="1">
      <c r="A293" s="1281" t="s">
        <v>340</v>
      </c>
      <c r="B293" s="1695" t="s">
        <v>1789</v>
      </c>
      <c r="C293" s="1695" t="s">
        <v>1331</v>
      </c>
      <c r="D293" s="1422"/>
      <c r="E293" s="1428"/>
      <c r="F293" s="1318"/>
      <c r="G293" s="970"/>
      <c r="H293" s="970"/>
      <c r="I293" s="23"/>
      <c r="J293" s="23"/>
      <c r="K293" s="23"/>
    </row>
    <row r="294" spans="1:11" ht="18.75" customHeight="1">
      <c r="A294" s="1281" t="s">
        <v>341</v>
      </c>
      <c r="B294" s="1695" t="s">
        <v>1789</v>
      </c>
      <c r="C294" s="1695" t="s">
        <v>1331</v>
      </c>
      <c r="D294" s="1422"/>
      <c r="E294" s="1428"/>
      <c r="F294" s="1318"/>
      <c r="G294" s="970"/>
      <c r="H294" s="970"/>
      <c r="I294" s="23"/>
      <c r="J294" s="23"/>
      <c r="K294" s="23"/>
    </row>
    <row r="295" spans="1:11" ht="18.75" customHeight="1">
      <c r="A295" s="1281" t="s">
        <v>342</v>
      </c>
      <c r="B295" s="1695" t="s">
        <v>1789</v>
      </c>
      <c r="C295" s="1695" t="s">
        <v>1331</v>
      </c>
      <c r="D295" s="1422"/>
      <c r="E295" s="1428"/>
      <c r="F295" s="1318"/>
      <c r="G295" s="970"/>
      <c r="H295" s="970"/>
      <c r="I295" s="23"/>
      <c r="J295" s="23"/>
      <c r="K295" s="23"/>
    </row>
    <row r="296" spans="1:11" ht="18.75" customHeight="1">
      <c r="A296" s="1281" t="s">
        <v>343</v>
      </c>
      <c r="B296" s="1695" t="s">
        <v>1789</v>
      </c>
      <c r="C296" s="1695" t="s">
        <v>1795</v>
      </c>
      <c r="D296" s="1422"/>
      <c r="E296" s="1428"/>
      <c r="F296" s="1318"/>
      <c r="G296" s="970"/>
      <c r="H296" s="970"/>
      <c r="I296" s="23"/>
      <c r="J296" s="23"/>
      <c r="K296" s="23"/>
    </row>
    <row r="297" spans="1:11" ht="18.75" customHeight="1">
      <c r="A297" s="1281" t="s">
        <v>344</v>
      </c>
      <c r="B297" s="1695" t="s">
        <v>1789</v>
      </c>
      <c r="C297" s="1695" t="s">
        <v>1796</v>
      </c>
      <c r="D297" s="1422"/>
      <c r="E297" s="1428"/>
      <c r="F297" s="1318"/>
      <c r="G297" s="970"/>
      <c r="H297" s="970"/>
      <c r="I297" s="23"/>
      <c r="J297" s="23"/>
      <c r="K297" s="23"/>
    </row>
    <row r="298" spans="1:11" ht="18.75" customHeight="1">
      <c r="A298" s="1281"/>
      <c r="B298" s="1695"/>
      <c r="C298" s="1695"/>
      <c r="D298" s="1422"/>
      <c r="E298" s="1428"/>
      <c r="F298" s="1318"/>
      <c r="G298" s="970"/>
      <c r="H298" s="970"/>
      <c r="I298" s="23"/>
      <c r="J298" s="23"/>
      <c r="K298" s="23"/>
    </row>
    <row r="299" spans="1:11" ht="18.75" customHeight="1">
      <c r="A299" s="1280">
        <v>2019</v>
      </c>
      <c r="B299" s="1695"/>
      <c r="C299" s="1695"/>
      <c r="D299" s="1422"/>
      <c r="E299" s="1428"/>
      <c r="F299" s="1318"/>
      <c r="G299" s="970"/>
      <c r="H299" s="970"/>
      <c r="I299" s="23"/>
      <c r="J299" s="23"/>
      <c r="K299" s="23"/>
    </row>
    <row r="300" spans="1:11" ht="18.75" customHeight="1">
      <c r="A300" s="1280" t="s">
        <v>345</v>
      </c>
      <c r="B300" s="1695" t="s">
        <v>1789</v>
      </c>
      <c r="C300" s="1695" t="s">
        <v>1795</v>
      </c>
      <c r="D300" s="1422"/>
      <c r="E300" s="1428"/>
      <c r="F300" s="1318"/>
      <c r="G300" s="970"/>
      <c r="H300" s="970"/>
      <c r="I300" s="23"/>
      <c r="J300" s="23"/>
      <c r="K300" s="23"/>
    </row>
    <row r="301" spans="1:11" ht="18.75" customHeight="1">
      <c r="A301" s="1280" t="s">
        <v>334</v>
      </c>
      <c r="B301" s="1695" t="s">
        <v>1789</v>
      </c>
      <c r="C301" s="1695" t="s">
        <v>1796</v>
      </c>
      <c r="D301" s="1422"/>
      <c r="E301" s="1428"/>
      <c r="F301" s="1318"/>
      <c r="G301" s="970"/>
      <c r="H301" s="970"/>
      <c r="I301" s="23"/>
      <c r="J301" s="23"/>
      <c r="K301" s="23"/>
    </row>
    <row r="302" spans="1:11" ht="18.75" customHeight="1">
      <c r="A302" s="1280" t="s">
        <v>335</v>
      </c>
      <c r="B302" s="1695" t="s">
        <v>1789</v>
      </c>
      <c r="C302" s="1695" t="s">
        <v>1795</v>
      </c>
      <c r="D302" s="1422"/>
      <c r="E302" s="1428"/>
      <c r="F302" s="1318"/>
      <c r="G302" s="970"/>
      <c r="H302" s="970"/>
      <c r="I302" s="23"/>
      <c r="J302" s="23"/>
      <c r="K302" s="23"/>
    </row>
    <row r="303" spans="1:11" ht="18.75" customHeight="1">
      <c r="A303" s="1280" t="s">
        <v>336</v>
      </c>
      <c r="B303" s="1695" t="s">
        <v>1789</v>
      </c>
      <c r="C303" s="1695" t="s">
        <v>1795</v>
      </c>
      <c r="D303" s="1422"/>
      <c r="E303" s="1428"/>
      <c r="F303" s="1318"/>
      <c r="G303" s="970"/>
      <c r="H303" s="970"/>
      <c r="I303" s="23"/>
      <c r="J303" s="23"/>
      <c r="K303" s="23"/>
    </row>
    <row r="304" spans="1:11" ht="18.75" customHeight="1">
      <c r="A304" s="1280" t="s">
        <v>337</v>
      </c>
      <c r="B304" s="1695" t="s">
        <v>1789</v>
      </c>
      <c r="C304" s="1695" t="s">
        <v>1795</v>
      </c>
      <c r="D304" s="1422"/>
      <c r="E304" s="1428"/>
      <c r="F304" s="1318"/>
      <c r="G304" s="970"/>
      <c r="H304" s="970"/>
      <c r="I304" s="23"/>
      <c r="J304" s="23"/>
      <c r="K304" s="23"/>
    </row>
    <row r="305" spans="1:11" ht="18.75" customHeight="1">
      <c r="A305" s="1280" t="s">
        <v>338</v>
      </c>
      <c r="B305" s="1695" t="s">
        <v>1789</v>
      </c>
      <c r="C305" s="1695" t="s">
        <v>1795</v>
      </c>
      <c r="D305" s="1422"/>
      <c r="E305" s="1428"/>
      <c r="F305" s="1318"/>
      <c r="G305" s="970"/>
      <c r="H305" s="970"/>
      <c r="I305" s="23"/>
      <c r="J305" s="23"/>
      <c r="K305" s="23"/>
    </row>
    <row r="306" spans="1:11" ht="18.75" customHeight="1">
      <c r="A306" s="1280" t="s">
        <v>339</v>
      </c>
      <c r="B306" s="1695" t="s">
        <v>1789</v>
      </c>
      <c r="C306" s="1695" t="s">
        <v>1795</v>
      </c>
      <c r="D306" s="1422"/>
      <c r="E306" s="1428"/>
      <c r="F306" s="1318"/>
      <c r="G306" s="970"/>
      <c r="H306" s="970"/>
      <c r="I306" s="23"/>
      <c r="J306" s="23"/>
      <c r="K306" s="23"/>
    </row>
    <row r="307" spans="1:11" ht="19.5" customHeight="1" thickBot="1">
      <c r="A307" s="1695" t="s">
        <v>340</v>
      </c>
      <c r="B307" s="1695" t="s">
        <v>1789</v>
      </c>
      <c r="C307" s="1695" t="s">
        <v>1795</v>
      </c>
      <c r="D307" s="1683"/>
      <c r="E307" s="1429"/>
      <c r="F307" s="1419"/>
      <c r="G307" s="970"/>
      <c r="H307" s="970"/>
      <c r="I307" s="23"/>
      <c r="J307" s="23"/>
      <c r="K307" s="23"/>
    </row>
    <row r="308" spans="1:11" ht="19.5" customHeight="1" thickTop="1" thickBot="1">
      <c r="A308" s="1696" t="s">
        <v>341</v>
      </c>
      <c r="B308" s="1696" t="s">
        <v>1789</v>
      </c>
      <c r="C308" s="1696" t="s">
        <v>1795</v>
      </c>
      <c r="D308" s="970"/>
      <c r="E308" s="970"/>
      <c r="F308" s="998"/>
      <c r="G308" s="970"/>
      <c r="H308" s="970"/>
      <c r="I308" s="23"/>
      <c r="J308" s="23"/>
      <c r="K308" s="23"/>
    </row>
    <row r="309" spans="1:11" ht="19.5" customHeight="1" thickTop="1">
      <c r="A309" s="1319"/>
      <c r="B309" s="998"/>
      <c r="C309" s="998"/>
      <c r="D309" s="970"/>
      <c r="E309" s="970"/>
      <c r="F309" s="996"/>
      <c r="G309" s="970"/>
      <c r="H309" s="970"/>
      <c r="I309" s="23"/>
      <c r="J309" s="23"/>
      <c r="K309" s="23"/>
    </row>
    <row r="310" spans="1:11" ht="18.75" customHeight="1">
      <c r="A310" s="933" t="s">
        <v>1799</v>
      </c>
      <c r="B310" s="1408"/>
      <c r="C310" s="998"/>
      <c r="D310" s="970"/>
      <c r="E310" s="970"/>
      <c r="F310" s="998"/>
      <c r="G310" s="970"/>
      <c r="H310" s="970"/>
      <c r="I310" s="23"/>
      <c r="J310" s="23"/>
      <c r="K310" s="23"/>
    </row>
    <row r="311" spans="1:11" ht="18.75" customHeight="1">
      <c r="A311" s="970" t="s">
        <v>1776</v>
      </c>
      <c r="B311" s="994"/>
      <c r="C311" s="997"/>
      <c r="D311" s="970"/>
      <c r="E311" s="970"/>
      <c r="F311" s="998"/>
      <c r="G311" s="970"/>
      <c r="H311" s="970"/>
      <c r="I311" s="23"/>
      <c r="J311" s="23"/>
      <c r="K311" s="23"/>
    </row>
    <row r="312" spans="1:11" s="933" customFormat="1" ht="18.75" customHeight="1">
      <c r="A312" s="970" t="s">
        <v>1770</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940" t="s">
        <v>1057</v>
      </c>
      <c r="E9" s="1941"/>
      <c r="F9" s="1941"/>
      <c r="G9" s="1941"/>
      <c r="H9" s="194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946" t="s">
        <v>1267</v>
      </c>
      <c r="D4" s="1947"/>
      <c r="E4" s="1947"/>
      <c r="F4" s="1947"/>
      <c r="G4" s="1947"/>
      <c r="H4" s="1947"/>
      <c r="I4" s="1947"/>
      <c r="J4" s="1947"/>
      <c r="K4" s="1947"/>
      <c r="L4" s="1947"/>
      <c r="M4" s="194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53" t="s">
        <v>1779</v>
      </c>
      <c r="C57" s="1953"/>
      <c r="D57" s="1953"/>
      <c r="E57" s="1953"/>
      <c r="F57" s="1953"/>
      <c r="G57" s="1953"/>
      <c r="H57" s="1953"/>
      <c r="I57" s="1953"/>
      <c r="J57" s="1953"/>
      <c r="K57" s="1953"/>
      <c r="L57" s="1953"/>
      <c r="M57" s="1953"/>
      <c r="N57" s="1953"/>
      <c r="O57" s="1953"/>
      <c r="P57" s="1953"/>
    </row>
    <row r="58" spans="2:17" ht="15.6" thickBot="1">
      <c r="B58" s="1953" t="s">
        <v>1807</v>
      </c>
      <c r="C58" s="1953"/>
      <c r="D58" s="1953"/>
      <c r="E58" s="1953"/>
      <c r="F58" s="1953"/>
      <c r="G58" s="1953"/>
      <c r="H58" s="1953"/>
      <c r="I58" s="1953"/>
      <c r="J58" s="1953"/>
      <c r="K58" s="1953"/>
      <c r="L58" s="1953"/>
      <c r="M58" s="1953"/>
      <c r="N58" s="1953"/>
      <c r="O58" s="1953"/>
      <c r="P58" s="1953"/>
    </row>
    <row r="59" spans="2:17" hidden="1">
      <c r="B59" s="736"/>
    </row>
    <row r="60" spans="2:17" ht="15.6" hidden="1" thickBot="1"/>
    <row r="61" spans="2:17" ht="16.2" hidden="1" thickTop="1" thickBot="1">
      <c r="B61" s="621"/>
      <c r="C61" s="1946" t="s">
        <v>1267</v>
      </c>
      <c r="D61" s="1947"/>
      <c r="E61" s="1947"/>
      <c r="F61" s="1947"/>
      <c r="G61" s="1947"/>
      <c r="H61" s="1947"/>
      <c r="I61" s="1947"/>
      <c r="J61" s="1947"/>
      <c r="K61" s="1947"/>
      <c r="L61" s="1947"/>
      <c r="M61" s="1947"/>
      <c r="N61" s="1947"/>
      <c r="O61" s="194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6"/>
      <c r="C82" s="1949" t="s">
        <v>1267</v>
      </c>
      <c r="D82" s="1950"/>
      <c r="E82" s="1950"/>
      <c r="F82" s="1951"/>
      <c r="G82" s="1950"/>
      <c r="H82" s="1950"/>
      <c r="I82" s="1950"/>
      <c r="J82" s="1950"/>
      <c r="K82" s="1950"/>
      <c r="L82" s="1950"/>
      <c r="M82" s="1950"/>
      <c r="N82" s="1952"/>
      <c r="O82" s="1377" t="s">
        <v>1268</v>
      </c>
      <c r="P82" s="1377" t="s">
        <v>747</v>
      </c>
    </row>
    <row r="83" spans="2:16" ht="27.6" thickTop="1" thickBot="1">
      <c r="B83" s="1378"/>
      <c r="C83" s="1377" t="s">
        <v>436</v>
      </c>
      <c r="D83" s="1377" t="s">
        <v>1822</v>
      </c>
      <c r="E83" s="1657" t="s">
        <v>1347</v>
      </c>
      <c r="F83" s="1644" t="s">
        <v>744</v>
      </c>
      <c r="G83" s="1673" t="s">
        <v>441</v>
      </c>
      <c r="H83" s="1377" t="s">
        <v>406</v>
      </c>
      <c r="I83" s="1377" t="s">
        <v>395</v>
      </c>
      <c r="J83" s="1377" t="s">
        <v>442</v>
      </c>
      <c r="K83" s="1377" t="s">
        <v>745</v>
      </c>
      <c r="L83" s="1377" t="s">
        <v>443</v>
      </c>
      <c r="M83" s="1377" t="s">
        <v>746</v>
      </c>
      <c r="N83" s="1657" t="s">
        <v>1269</v>
      </c>
      <c r="O83" s="1943" t="s">
        <v>1793</v>
      </c>
      <c r="P83" s="1943" t="s">
        <v>1794</v>
      </c>
    </row>
    <row r="84" spans="2:16" ht="30.75" customHeight="1" thickBot="1">
      <c r="B84" s="1379"/>
      <c r="C84" s="1175" t="s">
        <v>437</v>
      </c>
      <c r="D84" s="1177" t="s">
        <v>748</v>
      </c>
      <c r="E84" s="1658" t="s">
        <v>950</v>
      </c>
      <c r="F84" s="1518" t="s">
        <v>1271</v>
      </c>
      <c r="G84" s="1674"/>
      <c r="H84" s="1674"/>
      <c r="I84" s="1674"/>
      <c r="J84" s="1676" t="s">
        <v>434</v>
      </c>
      <c r="K84" s="1674"/>
      <c r="L84" s="1644" t="s">
        <v>435</v>
      </c>
      <c r="M84" s="1643" t="s">
        <v>751</v>
      </c>
      <c r="N84" s="1177" t="s">
        <v>742</v>
      </c>
      <c r="O84" s="1944"/>
      <c r="P84" s="1944"/>
    </row>
    <row r="85" spans="2:16" ht="27" thickBot="1">
      <c r="B85" s="1379"/>
      <c r="C85" s="1380"/>
      <c r="D85" s="1632"/>
      <c r="E85" s="1659" t="s">
        <v>951</v>
      </c>
      <c r="F85" s="1518" t="s">
        <v>1272</v>
      </c>
      <c r="G85" s="1675"/>
      <c r="H85" s="1675"/>
      <c r="I85" s="1675"/>
      <c r="J85" s="1677"/>
      <c r="K85" s="1675"/>
      <c r="L85" s="1675"/>
      <c r="M85" s="1676" t="s">
        <v>405</v>
      </c>
      <c r="N85" s="1682"/>
      <c r="O85" s="1944"/>
      <c r="P85" s="1944"/>
    </row>
    <row r="86" spans="2:16" ht="15.6" thickBot="1">
      <c r="B86" s="1381"/>
      <c r="C86" s="1382"/>
      <c r="D86" s="1633"/>
      <c r="E86" s="1660" t="s">
        <v>952</v>
      </c>
      <c r="F86" s="1647"/>
      <c r="G86" s="1647"/>
      <c r="H86" s="1647"/>
      <c r="I86" s="1647"/>
      <c r="J86" s="1678"/>
      <c r="K86" s="1647"/>
      <c r="L86" s="1647"/>
      <c r="M86" s="1679"/>
      <c r="N86" s="1663"/>
      <c r="O86" s="1945"/>
      <c r="P86" s="1945"/>
    </row>
    <row r="87" spans="2:16" ht="15.6" thickTop="1">
      <c r="B87" s="1378"/>
      <c r="C87" s="1383"/>
      <c r="D87" s="1634"/>
      <c r="E87" s="1661"/>
      <c r="F87" s="1645"/>
      <c r="G87" s="1645"/>
      <c r="H87" s="1645"/>
      <c r="I87" s="1645"/>
      <c r="J87" s="1661"/>
      <c r="K87" s="1645"/>
      <c r="L87" s="1645"/>
      <c r="M87" s="1680"/>
      <c r="N87" s="1661"/>
      <c r="O87" s="1645"/>
      <c r="P87" s="1645"/>
    </row>
    <row r="88" spans="2:16" ht="15.6" thickBot="1">
      <c r="B88" s="1384" t="s">
        <v>754</v>
      </c>
      <c r="C88" s="1458">
        <v>4.900016548039428</v>
      </c>
      <c r="D88" s="1178">
        <v>4.3459495819976999</v>
      </c>
      <c r="E88" s="1662">
        <v>27.624259296337037</v>
      </c>
      <c r="F88" s="1646">
        <v>5.2886081197764376</v>
      </c>
      <c r="G88" s="1646">
        <v>1.4238415288433024</v>
      </c>
      <c r="H88" s="1646">
        <v>8.3947065365472273</v>
      </c>
      <c r="I88" s="1646">
        <v>2.6548579684021067</v>
      </c>
      <c r="J88" s="1662">
        <v>2.2688956368227204</v>
      </c>
      <c r="K88" s="1646">
        <v>4.2531929360277863</v>
      </c>
      <c r="L88" s="1646">
        <v>1.0808192579877245</v>
      </c>
      <c r="M88" s="1681">
        <v>6.460721818470498</v>
      </c>
      <c r="N88" s="1662">
        <f>P88-O88</f>
        <v>68.695869229251997</v>
      </c>
      <c r="O88" s="1646">
        <v>31.304130770747996</v>
      </c>
      <c r="P88" s="1517">
        <v>100</v>
      </c>
    </row>
    <row r="89" spans="2:16" ht="15.6" thickBot="1">
      <c r="B89" s="1381"/>
      <c r="C89" s="1382"/>
      <c r="D89" s="1633"/>
      <c r="E89" s="1663"/>
      <c r="F89" s="1647"/>
      <c r="G89" s="1647"/>
      <c r="H89" s="1647"/>
      <c r="I89" s="1647"/>
      <c r="J89" s="1663"/>
      <c r="K89" s="1647"/>
      <c r="L89" s="1647"/>
      <c r="M89" s="1678"/>
      <c r="N89" s="1663"/>
      <c r="O89" s="1647"/>
      <c r="P89" s="1647"/>
    </row>
    <row r="90" spans="2:16" ht="15.6" hidden="1" thickTop="1">
      <c r="B90" s="1362"/>
      <c r="C90" s="1363"/>
      <c r="D90" s="1635"/>
      <c r="E90" s="1664"/>
      <c r="F90" s="1648"/>
      <c r="G90" s="1648"/>
      <c r="H90" s="1648"/>
      <c r="I90" s="1648"/>
      <c r="J90" s="1664"/>
      <c r="K90" s="1648"/>
      <c r="L90" s="1648"/>
      <c r="M90" s="1664"/>
      <c r="N90" s="1664"/>
      <c r="O90" s="1648"/>
      <c r="P90" s="1648"/>
    </row>
    <row r="91" spans="2:16" ht="15.6" hidden="1" thickTop="1">
      <c r="B91" s="1367">
        <v>2009</v>
      </c>
      <c r="C91" s="1364"/>
      <c r="D91" s="1636"/>
      <c r="E91" s="1665"/>
      <c r="F91" s="1649"/>
      <c r="G91" s="1649"/>
      <c r="H91" s="1649"/>
      <c r="I91" s="1649"/>
      <c r="J91" s="1665"/>
      <c r="K91" s="1649"/>
      <c r="L91" s="1649"/>
      <c r="M91" s="1665"/>
      <c r="N91" s="1665"/>
      <c r="O91" s="1649"/>
      <c r="P91" s="1649"/>
    </row>
    <row r="92" spans="2:16" ht="15.6" hidden="1" thickTop="1">
      <c r="B92" s="1365" t="s">
        <v>345</v>
      </c>
      <c r="C92" s="1366">
        <v>-5.1075595527467215</v>
      </c>
      <c r="D92" s="1637">
        <v>-3.3788764160602391</v>
      </c>
      <c r="E92" s="1666">
        <v>-0.1679995112741417</v>
      </c>
      <c r="F92" s="1650">
        <v>0.91060378773673012</v>
      </c>
      <c r="G92" s="1650">
        <v>-7.8042310155642003</v>
      </c>
      <c r="H92" s="1650">
        <v>-3.1541187966129924</v>
      </c>
      <c r="I92" s="1650"/>
      <c r="J92" s="1666">
        <v>2.4155848772655419</v>
      </c>
      <c r="K92" s="1650"/>
      <c r="L92" s="1650">
        <v>-3.8898699429698258</v>
      </c>
      <c r="M92" s="1666">
        <v>-0.23535312614541004</v>
      </c>
      <c r="N92" s="1666">
        <v>-2.791600986874665</v>
      </c>
      <c r="O92" s="1650">
        <v>-3.852612813336842</v>
      </c>
      <c r="P92" s="1650">
        <v>-3.1363744696476847</v>
      </c>
    </row>
    <row r="93" spans="2:16" ht="15.6" hidden="1" thickTop="1">
      <c r="B93" s="1365" t="s">
        <v>334</v>
      </c>
      <c r="C93" s="1366">
        <v>-6.1495685879009336</v>
      </c>
      <c r="D93" s="1637">
        <v>-5.7842275768451028</v>
      </c>
      <c r="E93" s="1666">
        <v>-0.21762362838831928</v>
      </c>
      <c r="F93" s="1650">
        <v>1.2530416382153353</v>
      </c>
      <c r="G93" s="1650">
        <v>-0.25970528941372528</v>
      </c>
      <c r="H93" s="1650">
        <v>5.5836976151080187E-2</v>
      </c>
      <c r="I93" s="1650"/>
      <c r="J93" s="1666">
        <v>-0.53793684960146138</v>
      </c>
      <c r="K93" s="1650"/>
      <c r="L93" s="1650">
        <v>4.0829678025563032</v>
      </c>
      <c r="M93" s="1666">
        <v>-2.1489063463253855</v>
      </c>
      <c r="N93" s="1666">
        <v>-2.7563512174722082</v>
      </c>
      <c r="O93" s="1650">
        <v>-5.6339489910798406</v>
      </c>
      <c r="P93" s="1650">
        <v>-3.0280268345718397</v>
      </c>
    </row>
    <row r="94" spans="2:16" ht="15.6" hidden="1" thickTop="1">
      <c r="B94" s="1365" t="s">
        <v>335</v>
      </c>
      <c r="C94" s="1366">
        <v>-2.5748806291309156</v>
      </c>
      <c r="D94" s="1637">
        <v>-3.2972021032504406</v>
      </c>
      <c r="E94" s="1666">
        <v>6.4688086427888036</v>
      </c>
      <c r="F94" s="1650">
        <v>-0.31758791311723433</v>
      </c>
      <c r="G94" s="1650">
        <v>-2.9011883756049461</v>
      </c>
      <c r="H94" s="1650">
        <v>1.2899571122455544</v>
      </c>
      <c r="I94" s="1650"/>
      <c r="J94" s="1666">
        <v>0.17175215747606831</v>
      </c>
      <c r="K94" s="1650"/>
      <c r="L94" s="1650">
        <v>-4.1021231224667165</v>
      </c>
      <c r="M94" s="1666">
        <v>-0.7660073437434467</v>
      </c>
      <c r="N94" s="1666">
        <v>-1.660958316471095</v>
      </c>
      <c r="O94" s="1650">
        <v>-2.9124849047628576</v>
      </c>
      <c r="P94" s="1650">
        <v>-1.0580851381829182</v>
      </c>
    </row>
    <row r="95" spans="2:16" ht="15.6" hidden="1" thickTop="1">
      <c r="B95" s="1365" t="s">
        <v>336</v>
      </c>
      <c r="C95" s="1366">
        <v>0</v>
      </c>
      <c r="D95" s="1637">
        <v>0</v>
      </c>
      <c r="E95" s="1666">
        <v>0</v>
      </c>
      <c r="F95" s="1650">
        <v>0</v>
      </c>
      <c r="G95" s="1650">
        <v>0</v>
      </c>
      <c r="H95" s="1650">
        <v>0</v>
      </c>
      <c r="I95" s="1650"/>
      <c r="J95" s="1666">
        <v>0</v>
      </c>
      <c r="K95" s="1650"/>
      <c r="L95" s="1650">
        <v>0</v>
      </c>
      <c r="M95" s="1666">
        <v>0</v>
      </c>
      <c r="N95" s="1666">
        <v>-0.1245685981690392</v>
      </c>
      <c r="O95" s="1650">
        <v>0</v>
      </c>
      <c r="P95" s="1650">
        <v>0</v>
      </c>
    </row>
    <row r="96" spans="2:16" ht="15.6" hidden="1" thickTop="1">
      <c r="B96" s="1365" t="s">
        <v>337</v>
      </c>
      <c r="C96" s="1366">
        <v>-0.15753397455906537</v>
      </c>
      <c r="D96" s="1637">
        <v>-6.5595772000659691</v>
      </c>
      <c r="E96" s="1666">
        <v>0.193159257722475</v>
      </c>
      <c r="F96" s="1650">
        <v>-4.8340865565194013</v>
      </c>
      <c r="G96" s="1650">
        <v>1.0496069317643464</v>
      </c>
      <c r="H96" s="1650">
        <v>1.953982757411854</v>
      </c>
      <c r="I96" s="1650">
        <v>-0.13140052792799395</v>
      </c>
      <c r="J96" s="1666">
        <v>0.49552410899913468</v>
      </c>
      <c r="K96" s="1650">
        <v>-3.7078373126965714</v>
      </c>
      <c r="L96" s="1650">
        <v>-1.5189653940905878</v>
      </c>
      <c r="M96" s="1666">
        <v>1.5214471157317666</v>
      </c>
      <c r="N96" s="1666">
        <v>-1.0619296296301095</v>
      </c>
      <c r="O96" s="1650">
        <v>-0.83951545288213358</v>
      </c>
      <c r="P96" s="1650">
        <v>-0.98885143235395434</v>
      </c>
    </row>
    <row r="97" spans="2:16" ht="15.6" hidden="1" thickTop="1">
      <c r="B97" s="1365" t="s">
        <v>338</v>
      </c>
      <c r="C97" s="1366">
        <v>5.3021432586926265</v>
      </c>
      <c r="D97" s="1637">
        <v>-1.2664656388518658</v>
      </c>
      <c r="E97" s="1666">
        <v>-0.26527158168065945</v>
      </c>
      <c r="F97" s="1650">
        <v>-0.53610054589240397</v>
      </c>
      <c r="G97" s="1650">
        <v>2.6685298655176215</v>
      </c>
      <c r="H97" s="1650">
        <v>7.2100953400435763</v>
      </c>
      <c r="I97" s="1650">
        <v>0.53115475238310061</v>
      </c>
      <c r="J97" s="1666">
        <v>-1.4477159893956038</v>
      </c>
      <c r="K97" s="1650">
        <v>0.74852576031254614</v>
      </c>
      <c r="L97" s="1650">
        <v>3.7571786122968298</v>
      </c>
      <c r="M97" s="1666">
        <v>0.51629092753977535</v>
      </c>
      <c r="N97" s="1666">
        <v>1.5442300681670185</v>
      </c>
      <c r="O97" s="1650">
        <v>-1.2600824087151685</v>
      </c>
      <c r="P97" s="1650">
        <v>0.62143278849122741</v>
      </c>
    </row>
    <row r="98" spans="2:16" ht="15.6" hidden="1" thickTop="1">
      <c r="B98" s="1365" t="s">
        <v>339</v>
      </c>
      <c r="C98" s="1366">
        <v>-1.7510299999999979</v>
      </c>
      <c r="D98" s="1637">
        <v>0.64364000000001198</v>
      </c>
      <c r="E98" s="1666">
        <v>0.47898000000001772</v>
      </c>
      <c r="F98" s="1650">
        <v>2.4654500000000024</v>
      </c>
      <c r="G98" s="1650">
        <v>-0.90739000000000791</v>
      </c>
      <c r="H98" s="1650">
        <v>8.1390599999999971</v>
      </c>
      <c r="I98" s="1650">
        <v>-3.0499400000000065</v>
      </c>
      <c r="J98" s="1666">
        <v>0.55579000000001155</v>
      </c>
      <c r="K98" s="1650">
        <v>-0.14487999999998058</v>
      </c>
      <c r="L98" s="1650">
        <v>-1.5206800000000076</v>
      </c>
      <c r="M98" s="1666">
        <v>8.2620000000011018E-2</v>
      </c>
      <c r="N98" s="1666">
        <v>1.338417908998446</v>
      </c>
      <c r="O98" s="1650">
        <v>0.230779999999986</v>
      </c>
      <c r="P98" s="1650">
        <v>0.9807499999999969</v>
      </c>
    </row>
    <row r="99" spans="2:16" ht="15.6" hidden="1" thickTop="1">
      <c r="B99" s="1365" t="s">
        <v>340</v>
      </c>
      <c r="C99" s="1366">
        <v>0.94100999999999768</v>
      </c>
      <c r="D99" s="1637">
        <v>-0.28700999999998755</v>
      </c>
      <c r="E99" s="1666">
        <v>3.0710600000000143</v>
      </c>
      <c r="F99" s="1650">
        <v>0.21492999999999096</v>
      </c>
      <c r="G99" s="1650">
        <v>1.6916999999999849</v>
      </c>
      <c r="H99" s="1650">
        <v>-0.64989000000000852</v>
      </c>
      <c r="I99" s="1650">
        <v>-0.25736000000000647</v>
      </c>
      <c r="J99" s="1666">
        <v>-0.31143999999999616</v>
      </c>
      <c r="K99" s="1650">
        <v>1.3231499999999841</v>
      </c>
      <c r="L99" s="1650">
        <v>-9.464000000000139E-2</v>
      </c>
      <c r="M99" s="1666">
        <v>-1.5251800000000149</v>
      </c>
      <c r="N99" s="1666">
        <v>0.54014263034196652</v>
      </c>
      <c r="O99" s="1650">
        <v>4.5519999999998895E-2</v>
      </c>
      <c r="P99" s="1650">
        <v>0.38160999999998779</v>
      </c>
    </row>
    <row r="100" spans="2:16" ht="15.6" hidden="1" thickTop="1">
      <c r="B100" s="1365" t="s">
        <v>341</v>
      </c>
      <c r="C100" s="1366">
        <v>-0.35858000000000834</v>
      </c>
      <c r="D100" s="1637">
        <v>-0.61841999999999731</v>
      </c>
      <c r="E100" s="1666">
        <v>5.7050000000002932E-2</v>
      </c>
      <c r="F100" s="1650">
        <v>-5.4169999999997831E-2</v>
      </c>
      <c r="G100" s="1650">
        <v>8.93099999999869E-2</v>
      </c>
      <c r="H100" s="1650">
        <v>-2.346629999999994</v>
      </c>
      <c r="I100" s="1650">
        <v>-0.85134999999998406</v>
      </c>
      <c r="J100" s="1666">
        <v>4.00396999999999</v>
      </c>
      <c r="K100" s="1650">
        <v>0.58602999999997074</v>
      </c>
      <c r="L100" s="1650">
        <v>3.0160399999999976</v>
      </c>
      <c r="M100" s="1666">
        <v>5.6060000000002219E-2</v>
      </c>
      <c r="N100" s="1666">
        <v>-0.16373186794959027</v>
      </c>
      <c r="O100" s="1650">
        <v>-1.1688000000000254</v>
      </c>
      <c r="P100" s="1650">
        <v>-0.48479000000000161</v>
      </c>
    </row>
    <row r="101" spans="2:16" ht="15.6" hidden="1" thickTop="1">
      <c r="B101" s="1365" t="s">
        <v>342</v>
      </c>
      <c r="C101" s="1366">
        <v>2.9506299999999985</v>
      </c>
      <c r="D101" s="1637">
        <v>0.17475000000000129</v>
      </c>
      <c r="E101" s="1666">
        <v>3.4067499999999917</v>
      </c>
      <c r="F101" s="1650">
        <v>8.8269999999979198E-2</v>
      </c>
      <c r="G101" s="1650">
        <v>-5.8449999999987678E-2</v>
      </c>
      <c r="H101" s="1650">
        <v>0.61834999999998974</v>
      </c>
      <c r="I101" s="1650">
        <v>-0.30999999999998806</v>
      </c>
      <c r="J101" s="1666">
        <v>-0.38833999999998703</v>
      </c>
      <c r="K101" s="1650">
        <v>0</v>
      </c>
      <c r="L101" s="1650">
        <v>-0.11239999999996808</v>
      </c>
      <c r="M101" s="1666">
        <v>-0.71406999999999998</v>
      </c>
      <c r="N101" s="1666">
        <v>1.0510063539313386</v>
      </c>
      <c r="O101" s="1650">
        <v>0.31245155542076741</v>
      </c>
      <c r="P101" s="1650">
        <v>0.81670462106242514</v>
      </c>
    </row>
    <row r="102" spans="2:16" ht="15.6" hidden="1" thickTop="1">
      <c r="B102" s="1365" t="s">
        <v>343</v>
      </c>
      <c r="C102" s="1366">
        <v>-1.3683400000000012</v>
      </c>
      <c r="D102" s="1637">
        <v>1.3152099999999667</v>
      </c>
      <c r="E102" s="1666">
        <v>-7.3299999999831833E-3</v>
      </c>
      <c r="F102" s="1650">
        <v>0.9211200000000197</v>
      </c>
      <c r="G102" s="1650">
        <v>-2.7296399999999998</v>
      </c>
      <c r="H102" s="1650">
        <v>-0.26935000000000153</v>
      </c>
      <c r="I102" s="1650">
        <v>1.833999999998337E-2</v>
      </c>
      <c r="J102" s="1666">
        <v>-2.4085400000000146</v>
      </c>
      <c r="K102" s="1650">
        <v>0.37007999999998376</v>
      </c>
      <c r="L102" s="1650">
        <v>1.0685600000000184</v>
      </c>
      <c r="M102" s="1666">
        <v>-0.13650000000000606</v>
      </c>
      <c r="N102" s="1666">
        <v>-0.16232127104873761</v>
      </c>
      <c r="O102" s="1650">
        <v>0.12463999999998698</v>
      </c>
      <c r="P102" s="1650">
        <v>-7.1739999999986814E-2</v>
      </c>
    </row>
    <row r="103" spans="2:16" ht="15.6" hidden="1" thickTop="1">
      <c r="B103" s="1365" t="s">
        <v>344</v>
      </c>
      <c r="C103" s="1366">
        <v>1.2877400000000039</v>
      </c>
      <c r="D103" s="1637">
        <v>-0.51786999999999805</v>
      </c>
      <c r="E103" s="1666">
        <v>0.20471999999998047</v>
      </c>
      <c r="F103" s="1650">
        <v>-0.71837999999999624</v>
      </c>
      <c r="G103" s="1650">
        <v>0.79602999999999202</v>
      </c>
      <c r="H103" s="1650">
        <v>1.9329399999999719</v>
      </c>
      <c r="I103" s="1650">
        <v>-0.34661999999999749</v>
      </c>
      <c r="J103" s="1666">
        <v>-0.14232999999999052</v>
      </c>
      <c r="K103" s="1650">
        <v>4.5439999999999703</v>
      </c>
      <c r="L103" s="1650">
        <v>1.9386099999999962</v>
      </c>
      <c r="M103" s="1666">
        <v>-0.76448000000000071</v>
      </c>
      <c r="N103" s="1666">
        <v>0.38323746152568727</v>
      </c>
      <c r="O103" s="1650">
        <v>0.68468999999999891</v>
      </c>
      <c r="P103" s="1650">
        <v>0.47858000000000622</v>
      </c>
    </row>
    <row r="104" spans="2:16" ht="15.6" hidden="1" thickTop="1">
      <c r="B104" s="1365"/>
      <c r="C104" s="1366"/>
      <c r="D104" s="1637"/>
      <c r="E104" s="1666"/>
      <c r="F104" s="1650"/>
      <c r="G104" s="1650"/>
      <c r="H104" s="1650"/>
      <c r="I104" s="1650"/>
      <c r="J104" s="1666"/>
      <c r="K104" s="1650"/>
      <c r="L104" s="1650"/>
      <c r="M104" s="1666"/>
      <c r="N104" s="1666"/>
      <c r="O104" s="1650"/>
      <c r="P104" s="1650"/>
    </row>
    <row r="105" spans="2:16" ht="15.6" hidden="1" thickTop="1">
      <c r="B105" s="1387">
        <v>2010</v>
      </c>
      <c r="C105" s="1366"/>
      <c r="D105" s="1637"/>
      <c r="E105" s="1666"/>
      <c r="F105" s="1650"/>
      <c r="G105" s="1650"/>
      <c r="H105" s="1650"/>
      <c r="I105" s="1650"/>
      <c r="J105" s="1666"/>
      <c r="K105" s="1650"/>
      <c r="L105" s="1650"/>
      <c r="M105" s="1666"/>
      <c r="N105" s="1666"/>
      <c r="O105" s="1650"/>
      <c r="P105" s="1650"/>
    </row>
    <row r="106" spans="2:16" ht="15.6" hidden="1" thickTop="1">
      <c r="B106" s="1365" t="s">
        <v>345</v>
      </c>
      <c r="C106" s="1366">
        <v>0.77795999999998866</v>
      </c>
      <c r="D106" s="1637">
        <v>-0.74178999999997552</v>
      </c>
      <c r="E106" s="1666">
        <v>-6.5790000000021109E-2</v>
      </c>
      <c r="F106" s="1650">
        <v>-8.6748643793188798</v>
      </c>
      <c r="G106" s="1650">
        <v>1.0002207385176654</v>
      </c>
      <c r="H106" s="1650">
        <v>-1.1089177590140165</v>
      </c>
      <c r="I106" s="1650">
        <v>-3.8179787299197354E-2</v>
      </c>
      <c r="J106" s="1666">
        <v>1.7490620720370664</v>
      </c>
      <c r="K106" s="1650">
        <v>3.1697243607186509</v>
      </c>
      <c r="L106" s="1650">
        <v>1.1338782080351661</v>
      </c>
      <c r="M106" s="1666">
        <v>0.5935399999999813</v>
      </c>
      <c r="N106" s="1666">
        <v>0.24813912056902421</v>
      </c>
      <c r="O106" s="1650">
        <v>1.8089800000000711</v>
      </c>
      <c r="P106" s="1650">
        <v>0.74280999999996045</v>
      </c>
    </row>
    <row r="107" spans="2:16" ht="15.6" hidden="1" thickTop="1">
      <c r="B107" s="1365" t="s">
        <v>334</v>
      </c>
      <c r="C107" s="1366">
        <v>3.9222300000000043</v>
      </c>
      <c r="D107" s="1637">
        <v>0.51097000000002168</v>
      </c>
      <c r="E107" s="1666">
        <v>7.299999999998974E-3</v>
      </c>
      <c r="F107" s="1650">
        <v>-1.9369999999985232E-2</v>
      </c>
      <c r="G107" s="1650">
        <v>-0.36217999999998973</v>
      </c>
      <c r="H107" s="1650">
        <v>1.0950800000000038</v>
      </c>
      <c r="I107" s="1650">
        <v>-4.0900000000010373E-3</v>
      </c>
      <c r="J107" s="1666">
        <v>-1.2608300000000128</v>
      </c>
      <c r="K107" s="1650">
        <v>-1.8591900000000106</v>
      </c>
      <c r="L107" s="1650">
        <v>0.86212999999999429</v>
      </c>
      <c r="M107" s="1666">
        <v>0.21249999999999325</v>
      </c>
      <c r="N107" s="1666">
        <v>0.55106530863351377</v>
      </c>
      <c r="O107" s="1650">
        <v>1.8184399999999989</v>
      </c>
      <c r="P107" s="1650">
        <v>0.95697999999999617</v>
      </c>
    </row>
    <row r="108" spans="2:16" ht="15.6" hidden="1" thickTop="1">
      <c r="B108" s="1365" t="s">
        <v>335</v>
      </c>
      <c r="C108" s="1366">
        <v>4.0109799999999973</v>
      </c>
      <c r="D108" s="1637">
        <v>-0.53056999999998578</v>
      </c>
      <c r="E108" s="1666">
        <v>2.3723999999999856</v>
      </c>
      <c r="F108" s="1650">
        <v>4.1546294057346334</v>
      </c>
      <c r="G108" s="1650">
        <v>1.4176300000000142</v>
      </c>
      <c r="H108" s="1650">
        <v>-2.4516599999999888</v>
      </c>
      <c r="I108" s="1650">
        <v>-0.59922999999999504</v>
      </c>
      <c r="J108" s="1666">
        <v>-0.99078000000000221</v>
      </c>
      <c r="K108" s="1650">
        <v>-1.770079999999985</v>
      </c>
      <c r="L108" s="1650">
        <v>3.6148700000000034</v>
      </c>
      <c r="M108" s="1666">
        <v>1.0889199999999821</v>
      </c>
      <c r="N108" s="1666">
        <v>0.45788940708060277</v>
      </c>
      <c r="O108" s="1650">
        <v>2.5052400000000086</v>
      </c>
      <c r="P108" s="1650">
        <v>1.1192100000000149</v>
      </c>
    </row>
    <row r="109" spans="2:16" ht="15.6" hidden="1" thickTop="1">
      <c r="B109" s="1365" t="s">
        <v>336</v>
      </c>
      <c r="C109" s="1366">
        <v>0.87514000000001868</v>
      </c>
      <c r="D109" s="1637">
        <v>-1.9322700000000137</v>
      </c>
      <c r="E109" s="1666">
        <v>-0.53828000000001319</v>
      </c>
      <c r="F109" s="1650">
        <v>0.41366000000000458</v>
      </c>
      <c r="G109" s="1650">
        <v>-0.34741999999999829</v>
      </c>
      <c r="H109" s="1650">
        <v>-0.89234999999998621</v>
      </c>
      <c r="I109" s="1650">
        <v>-2.8781900000000027</v>
      </c>
      <c r="J109" s="1666">
        <v>-2.1836600000000095</v>
      </c>
      <c r="K109" s="1650">
        <v>0</v>
      </c>
      <c r="L109" s="1650">
        <v>-2.799999999991698E-3</v>
      </c>
      <c r="M109" s="1666">
        <v>-0.74290999999999663</v>
      </c>
      <c r="N109" s="1666">
        <v>-0.26161175285399629</v>
      </c>
      <c r="O109" s="1650">
        <v>0.897199999999998</v>
      </c>
      <c r="P109" s="1650">
        <v>0.11782999999998545</v>
      </c>
    </row>
    <row r="110" spans="2:16" ht="15.6" hidden="1" thickTop="1">
      <c r="B110" s="1365" t="s">
        <v>337</v>
      </c>
      <c r="C110" s="1366">
        <v>1.1651899999999937</v>
      </c>
      <c r="D110" s="1637">
        <v>4.1500000000005421E-2</v>
      </c>
      <c r="E110" s="1666">
        <v>-0.49639000000000211</v>
      </c>
      <c r="F110" s="1650">
        <v>0.21409000000001122</v>
      </c>
      <c r="G110" s="1650">
        <v>0.32013000000001846</v>
      </c>
      <c r="H110" s="1650">
        <v>0.38804000000001171</v>
      </c>
      <c r="I110" s="1650">
        <v>-3.9270000000002359E-2</v>
      </c>
      <c r="J110" s="1666">
        <v>0.27850000000000374</v>
      </c>
      <c r="K110" s="1650">
        <v>0</v>
      </c>
      <c r="L110" s="1650">
        <v>0.33870000000000289</v>
      </c>
      <c r="M110" s="1666">
        <v>-0.20153999999996675</v>
      </c>
      <c r="N110" s="1666">
        <v>0.11063119447987102</v>
      </c>
      <c r="O110" s="1650">
        <v>0.57040000000001534</v>
      </c>
      <c r="P110" s="1650">
        <v>0.26234999999998898</v>
      </c>
    </row>
    <row r="111" spans="2:16" ht="15.6" hidden="1" thickTop="1">
      <c r="B111" s="1365" t="s">
        <v>338</v>
      </c>
      <c r="C111" s="1366">
        <v>-0.35527276772028271</v>
      </c>
      <c r="D111" s="1637">
        <v>0.28013653604892497</v>
      </c>
      <c r="E111" s="1666">
        <v>1.1201000536034345</v>
      </c>
      <c r="F111" s="1650">
        <v>-0.31482544533306678</v>
      </c>
      <c r="G111" s="1650">
        <v>-0.25838603642925895</v>
      </c>
      <c r="H111" s="1650">
        <v>-0.41872244290481753</v>
      </c>
      <c r="I111" s="1650">
        <v>-6.9960852018202679E-2</v>
      </c>
      <c r="J111" s="1666">
        <v>-0.36277564048921018</v>
      </c>
      <c r="K111" s="1650">
        <v>0.73720361050693128</v>
      </c>
      <c r="L111" s="1650">
        <v>7.0844405201997418E-3</v>
      </c>
      <c r="M111" s="1666">
        <v>0.34822684903259571</v>
      </c>
      <c r="N111" s="1666">
        <v>0.14816582422736424</v>
      </c>
      <c r="O111" s="1650">
        <v>-0.61444862430364289</v>
      </c>
      <c r="P111" s="1650">
        <v>-0.10426200934587904</v>
      </c>
    </row>
    <row r="112" spans="2:16" ht="15.6" hidden="1" thickTop="1">
      <c r="B112" s="1365" t="s">
        <v>339</v>
      </c>
      <c r="C112" s="1366">
        <v>-1.1732535428482849</v>
      </c>
      <c r="D112" s="1637">
        <v>-0.21858355554077447</v>
      </c>
      <c r="E112" s="1666">
        <v>-0.5299766486173807</v>
      </c>
      <c r="F112" s="1650">
        <v>0.14631729407028615</v>
      </c>
      <c r="G112" s="1650">
        <v>-8.2539396998726478E-2</v>
      </c>
      <c r="H112" s="1650">
        <v>0.12995579393613177</v>
      </c>
      <c r="I112" s="1650">
        <v>0.213692556046996</v>
      </c>
      <c r="J112" s="1666">
        <v>0.22226959200921659</v>
      </c>
      <c r="K112" s="1650">
        <v>-0.5934478955419098</v>
      </c>
      <c r="L112" s="1650">
        <v>-0.62083135362451802</v>
      </c>
      <c r="M112" s="1666">
        <v>-0.25324843481041581</v>
      </c>
      <c r="N112" s="1666">
        <v>-0.17729544724461865</v>
      </c>
      <c r="O112" s="1650">
        <v>-3.1482751902400796E-2</v>
      </c>
      <c r="P112" s="1650">
        <v>-0.12927747230301323</v>
      </c>
    </row>
    <row r="113" spans="2:16" ht="15.6" hidden="1" thickTop="1">
      <c r="B113" s="1365" t="s">
        <v>340</v>
      </c>
      <c r="C113" s="1366">
        <v>0.19717069754343619</v>
      </c>
      <c r="D113" s="1637">
        <v>-0.19580456405055013</v>
      </c>
      <c r="E113" s="1666">
        <v>-1.63862905338652E-2</v>
      </c>
      <c r="F113" s="1650">
        <v>2.7670002257496051E-2</v>
      </c>
      <c r="G113" s="1650">
        <v>-0.41175958121715261</v>
      </c>
      <c r="H113" s="1650">
        <v>-0.17041143857602359</v>
      </c>
      <c r="I113" s="1650">
        <v>-0.18050518510674962</v>
      </c>
      <c r="J113" s="1666">
        <v>-0.48539191619162425</v>
      </c>
      <c r="K113" s="1650">
        <v>-0.13385694665261072</v>
      </c>
      <c r="L113" s="1650">
        <v>0.71289814169996912</v>
      </c>
      <c r="M113" s="1666">
        <v>-0.16387114389200264</v>
      </c>
      <c r="N113" s="1666">
        <v>-0.21170330056102804</v>
      </c>
      <c r="O113" s="1650">
        <v>-5.3202271077412711E-3</v>
      </c>
      <c r="P113" s="1650">
        <v>-0.1436721780083916</v>
      </c>
    </row>
    <row r="114" spans="2:16" ht="15.6" hidden="1" thickTop="1">
      <c r="B114" s="1365" t="s">
        <v>341</v>
      </c>
      <c r="C114" s="1366">
        <v>-0.21582079410290556</v>
      </c>
      <c r="D114" s="1637">
        <v>0.16221968487448724</v>
      </c>
      <c r="E114" s="1666">
        <v>-0.59873702183391719</v>
      </c>
      <c r="F114" s="1650">
        <v>-4.6328896354574933E-2</v>
      </c>
      <c r="G114" s="1650">
        <v>0.49585027821936745</v>
      </c>
      <c r="H114" s="1650">
        <v>4.3222158185884929E-2</v>
      </c>
      <c r="I114" s="1650">
        <v>-3.248909659416821E-2</v>
      </c>
      <c r="J114" s="1666">
        <v>0.11839445944461513</v>
      </c>
      <c r="K114" s="1650">
        <v>0</v>
      </c>
      <c r="L114" s="1650">
        <v>-4.4381966864004418E-2</v>
      </c>
      <c r="M114" s="1666">
        <v>0.17876503704805646</v>
      </c>
      <c r="N114" s="1666">
        <v>0.1417802840808724</v>
      </c>
      <c r="O114" s="1650">
        <v>3.7023715404571611E-2</v>
      </c>
      <c r="P114" s="1650">
        <v>0.1072009895346282</v>
      </c>
    </row>
    <row r="115" spans="2:16" ht="15.6" hidden="1" thickTop="1">
      <c r="B115" s="1365" t="s">
        <v>342</v>
      </c>
      <c r="C115" s="1366">
        <v>1.3715098779577106</v>
      </c>
      <c r="D115" s="1637">
        <v>-0.15010461418673016</v>
      </c>
      <c r="E115" s="1666">
        <v>1.0128427762498227</v>
      </c>
      <c r="F115" s="1650">
        <v>-0.28608929700003616</v>
      </c>
      <c r="G115" s="1650">
        <v>-0.11949495911163233</v>
      </c>
      <c r="H115" s="1650">
        <v>-2.2366616010816021E-2</v>
      </c>
      <c r="I115" s="1650">
        <v>-0.5038085207153209</v>
      </c>
      <c r="J115" s="1666">
        <v>-0.18445407382475798</v>
      </c>
      <c r="K115" s="1650">
        <v>0</v>
      </c>
      <c r="L115" s="1650">
        <v>0.4496482125150747</v>
      </c>
      <c r="M115" s="1666">
        <v>0.6432249210374108</v>
      </c>
      <c r="N115" s="1666">
        <v>0.12679733762857026</v>
      </c>
      <c r="O115" s="1650">
        <v>0.3975499547264727</v>
      </c>
      <c r="P115" s="1650">
        <v>0.21610793025848007</v>
      </c>
    </row>
    <row r="116" spans="2:16" ht="15.6" hidden="1" thickTop="1">
      <c r="B116" s="1365" t="s">
        <v>343</v>
      </c>
      <c r="C116" s="1366">
        <v>-0.17479548296586156</v>
      </c>
      <c r="D116" s="1637">
        <v>9.4144832057940775E-2</v>
      </c>
      <c r="E116" s="1666">
        <v>0.23768436482458632</v>
      </c>
      <c r="F116" s="1650">
        <v>-1.9419418360237084</v>
      </c>
      <c r="G116" s="1650">
        <v>-3.6042898141308566E-2</v>
      </c>
      <c r="H116" s="1650">
        <v>0.64011913790384956</v>
      </c>
      <c r="I116" s="1650">
        <v>0.60537922179799697</v>
      </c>
      <c r="J116" s="1666">
        <v>-0.14771936496552618</v>
      </c>
      <c r="K116" s="1650">
        <v>0.13750000000001261</v>
      </c>
      <c r="L116" s="1650">
        <v>0.30471034394030649</v>
      </c>
      <c r="M116" s="1666">
        <v>0.7432768991946892</v>
      </c>
      <c r="N116" s="1666">
        <v>6.628675869244649E-2</v>
      </c>
      <c r="O116" s="1650">
        <v>1.3520506614298933</v>
      </c>
      <c r="P116" s="1650">
        <v>0.49117735508017457</v>
      </c>
    </row>
    <row r="117" spans="2:16" ht="15.6" hidden="1" thickTop="1">
      <c r="B117" s="1365" t="s">
        <v>344</v>
      </c>
      <c r="C117" s="1366">
        <v>-0.41656250331724154</v>
      </c>
      <c r="D117" s="1637">
        <v>0.43541972631941928</v>
      </c>
      <c r="E117" s="1666">
        <v>-0.42971225322607776</v>
      </c>
      <c r="F117" s="1650">
        <v>2.0786069703279342</v>
      </c>
      <c r="G117" s="1650">
        <v>9.0720240665032037E-2</v>
      </c>
      <c r="H117" s="1650">
        <v>-0.12506592543731765</v>
      </c>
      <c r="I117" s="1650">
        <v>-0.12035888662925709</v>
      </c>
      <c r="J117" s="1666">
        <v>0.37917515915553146</v>
      </c>
      <c r="K117" s="1650">
        <v>-0.13731119710398421</v>
      </c>
      <c r="L117" s="1650">
        <v>-1.0073638994993028</v>
      </c>
      <c r="M117" s="1666">
        <v>-0.98812332884623544</v>
      </c>
      <c r="N117" s="1666">
        <v>0.12187578126754417</v>
      </c>
      <c r="O117" s="1650">
        <v>-1.5593933744977195</v>
      </c>
      <c r="P117" s="1650">
        <v>-0.43847210989189644</v>
      </c>
    </row>
    <row r="118" spans="2:16" ht="15.6" hidden="1" thickTop="1">
      <c r="B118" s="1365"/>
      <c r="C118" s="1366"/>
      <c r="D118" s="1637"/>
      <c r="E118" s="1666"/>
      <c r="F118" s="1650"/>
      <c r="G118" s="1650"/>
      <c r="H118" s="1650"/>
      <c r="I118" s="1650"/>
      <c r="J118" s="1666"/>
      <c r="K118" s="1650"/>
      <c r="L118" s="1650"/>
      <c r="M118" s="1666"/>
      <c r="N118" s="1666"/>
      <c r="O118" s="1650"/>
      <c r="P118" s="1650"/>
    </row>
    <row r="119" spans="2:16" ht="15.6" hidden="1" thickTop="1">
      <c r="B119" s="1367">
        <v>2011</v>
      </c>
      <c r="C119" s="1366"/>
      <c r="D119" s="1637"/>
      <c r="E119" s="1666"/>
      <c r="F119" s="1650"/>
      <c r="G119" s="1650"/>
      <c r="H119" s="1650"/>
      <c r="I119" s="1650"/>
      <c r="J119" s="1666"/>
      <c r="K119" s="1650"/>
      <c r="L119" s="1650"/>
      <c r="M119" s="1666"/>
      <c r="N119" s="1666"/>
      <c r="O119" s="1650"/>
      <c r="P119" s="1650"/>
    </row>
    <row r="120" spans="2:16" ht="15.6" hidden="1" thickTop="1">
      <c r="B120" s="1365" t="s">
        <v>345</v>
      </c>
      <c r="C120" s="1366">
        <v>0.53189299395348666</v>
      </c>
      <c r="D120" s="1637">
        <v>0.40649329716506699</v>
      </c>
      <c r="E120" s="1666">
        <v>0.49243546069253075</v>
      </c>
      <c r="F120" s="1650">
        <v>0.10907211952562168</v>
      </c>
      <c r="G120" s="1650">
        <v>-0.22591302037245908</v>
      </c>
      <c r="H120" s="1650">
        <v>5.1563055040334538</v>
      </c>
      <c r="I120" s="1650">
        <v>-0.98785112330189717</v>
      </c>
      <c r="J120" s="1666">
        <v>-0.37993879827796784</v>
      </c>
      <c r="K120" s="1650">
        <v>0.81162727272727775</v>
      </c>
      <c r="L120" s="1650">
        <v>0.45958196864588352</v>
      </c>
      <c r="M120" s="1666">
        <v>3.1670008458106746</v>
      </c>
      <c r="N120" s="1666">
        <v>0.90233062206754866</v>
      </c>
      <c r="O120" s="1650">
        <v>1.2766758509746179</v>
      </c>
      <c r="P120" s="1650">
        <v>1.0256909533965519</v>
      </c>
    </row>
    <row r="121" spans="2:16" ht="15.6" hidden="1" thickTop="1">
      <c r="B121" s="1365" t="s">
        <v>334</v>
      </c>
      <c r="C121" s="1366">
        <v>1.2079445584420645</v>
      </c>
      <c r="D121" s="1637">
        <v>0.70813800583706676</v>
      </c>
      <c r="E121" s="1666">
        <v>0.32430209876410654</v>
      </c>
      <c r="F121" s="1650">
        <v>0.10683081534184069</v>
      </c>
      <c r="G121" s="1650">
        <v>-0.27486565932824947</v>
      </c>
      <c r="H121" s="1650">
        <v>1.0498555034782919</v>
      </c>
      <c r="I121" s="1650">
        <v>5.9551115724243431E-2</v>
      </c>
      <c r="J121" s="1666">
        <v>0.27603336114401245</v>
      </c>
      <c r="K121" s="1650">
        <v>0.46277129468921263</v>
      </c>
      <c r="L121" s="1650">
        <v>0.39006596601074417</v>
      </c>
      <c r="M121" s="1666">
        <v>0.22202588860911199</v>
      </c>
      <c r="N121" s="1666">
        <v>0.54642194433400793</v>
      </c>
      <c r="O121" s="1650">
        <v>0.36998788118274284</v>
      </c>
      <c r="P121" s="1650">
        <v>0.48813607620010746</v>
      </c>
    </row>
    <row r="122" spans="2:16" ht="15.6" hidden="1" thickTop="1">
      <c r="B122" s="1365" t="s">
        <v>335</v>
      </c>
      <c r="C122" s="1366">
        <v>1.1750731777552037</v>
      </c>
      <c r="D122" s="1637">
        <v>0.40357019996126731</v>
      </c>
      <c r="E122" s="1666">
        <v>1.3089971462131533</v>
      </c>
      <c r="F122" s="1650">
        <v>-0.20921431133903434</v>
      </c>
      <c r="G122" s="1650">
        <v>1.9170787864331018E-2</v>
      </c>
      <c r="H122" s="1650">
        <v>2.5070287511223643</v>
      </c>
      <c r="I122" s="1650">
        <v>-0.33432873893123327</v>
      </c>
      <c r="J122" s="1666">
        <v>0.4738490663194872</v>
      </c>
      <c r="K122" s="1650">
        <v>3.5684173837362776</v>
      </c>
      <c r="L122" s="1650">
        <v>1.4391100392846301</v>
      </c>
      <c r="M122" s="1666">
        <v>2.5683952012744982E-2</v>
      </c>
      <c r="N122" s="1666">
        <v>0.81222207601439056</v>
      </c>
      <c r="O122" s="1650">
        <v>0.62779507323538208</v>
      </c>
      <c r="P122" s="1650">
        <v>0.75136733436040881</v>
      </c>
    </row>
    <row r="123" spans="2:16" ht="15.6" hidden="1" thickTop="1">
      <c r="B123" s="1365" t="s">
        <v>336</v>
      </c>
      <c r="C123" s="1366">
        <v>0.23043072571808931</v>
      </c>
      <c r="D123" s="1637">
        <v>-0.69890472231124434</v>
      </c>
      <c r="E123" s="1666">
        <v>0.54839131801436292</v>
      </c>
      <c r="F123" s="1650">
        <v>-0.37524852286855426</v>
      </c>
      <c r="G123" s="1650">
        <v>-0.58911892902459018</v>
      </c>
      <c r="H123" s="1650">
        <v>0.20795582728998507</v>
      </c>
      <c r="I123" s="1650">
        <v>-0.29086076862332444</v>
      </c>
      <c r="J123" s="1666">
        <v>0.22070675313512478</v>
      </c>
      <c r="K123" s="1650">
        <v>0</v>
      </c>
      <c r="L123" s="1650">
        <v>0.37383311329117763</v>
      </c>
      <c r="M123" s="1666">
        <v>0.24490872365350302</v>
      </c>
      <c r="N123" s="1666">
        <v>-4.0248483973637228E-2</v>
      </c>
      <c r="O123" s="1650">
        <v>0.52066369284486935</v>
      </c>
      <c r="P123" s="1650">
        <v>0.14460676662839678</v>
      </c>
    </row>
    <row r="124" spans="2:16" ht="15.6" hidden="1" thickTop="1">
      <c r="B124" s="1365" t="s">
        <v>337</v>
      </c>
      <c r="C124" s="1366">
        <v>0.25380474910028372</v>
      </c>
      <c r="D124" s="1637">
        <v>0.48750477001140435</v>
      </c>
      <c r="E124" s="1666">
        <v>-0.17138519623680626</v>
      </c>
      <c r="F124" s="1650">
        <v>-0.1669302062399125</v>
      </c>
      <c r="G124" s="1650">
        <v>0.3836490113647395</v>
      </c>
      <c r="H124" s="1650">
        <v>-5.8202427679654445E-2</v>
      </c>
      <c r="I124" s="1650">
        <v>-0.29006955889253616</v>
      </c>
      <c r="J124" s="1666">
        <v>0.35093563897201641</v>
      </c>
      <c r="K124" s="1650">
        <v>0</v>
      </c>
      <c r="L124" s="1650">
        <v>1.3197501252782073</v>
      </c>
      <c r="M124" s="1666">
        <v>-0.25404473657629767</v>
      </c>
      <c r="N124" s="1666">
        <v>0.14932743589599617</v>
      </c>
      <c r="O124" s="1650">
        <v>-6.8101307175927328E-2</v>
      </c>
      <c r="P124" s="1650">
        <v>7.7402139605320386E-2</v>
      </c>
    </row>
    <row r="125" spans="2:16" ht="15.6" hidden="1" thickTop="1">
      <c r="B125" s="1365" t="s">
        <v>338</v>
      </c>
      <c r="C125" s="1366">
        <v>0.28117474526838659</v>
      </c>
      <c r="D125" s="1637">
        <v>0.13057515971313105</v>
      </c>
      <c r="E125" s="1666">
        <v>1.0952606632682382</v>
      </c>
      <c r="F125" s="1650">
        <v>0.43095220786883992</v>
      </c>
      <c r="G125" s="1650">
        <v>0.40465584029976132</v>
      </c>
      <c r="H125" s="1650">
        <v>-4.4091110765764885E-2</v>
      </c>
      <c r="I125" s="1650">
        <v>1.4906502512346265E-3</v>
      </c>
      <c r="J125" s="1666">
        <v>0.69641686233152811</v>
      </c>
      <c r="K125" s="1650">
        <v>0</v>
      </c>
      <c r="L125" s="1650">
        <v>-2.0608533957300335E-2</v>
      </c>
      <c r="M125" s="1666">
        <v>0.23664430974883466</v>
      </c>
      <c r="N125" s="1666">
        <v>0.30404117946247755</v>
      </c>
      <c r="O125" s="1650">
        <v>0.11626643184192709</v>
      </c>
      <c r="P125" s="1650">
        <v>0.24201571756323759</v>
      </c>
    </row>
    <row r="126" spans="2:16" ht="15.6" hidden="1" thickTop="1">
      <c r="B126" s="1365" t="s">
        <v>339</v>
      </c>
      <c r="C126" s="1366">
        <v>-0.12002282611471848</v>
      </c>
      <c r="D126" s="1637">
        <v>0.56645506512791322</v>
      </c>
      <c r="E126" s="1666">
        <v>0.31315812520242847</v>
      </c>
      <c r="F126" s="1650">
        <v>0.17925412126273965</v>
      </c>
      <c r="G126" s="1650">
        <v>-0.26806217982687786</v>
      </c>
      <c r="H126" s="1650">
        <v>1.6726807444711334E-2</v>
      </c>
      <c r="I126" s="1650">
        <v>-0.41471401295639643</v>
      </c>
      <c r="J126" s="1666">
        <v>-4.501302003824259E-2</v>
      </c>
      <c r="K126" s="1650">
        <v>0</v>
      </c>
      <c r="L126" s="1650">
        <v>0.8756575867908678</v>
      </c>
      <c r="M126" s="1666">
        <v>0.23511399915785436</v>
      </c>
      <c r="N126" s="1666">
        <v>0.15501124777801412</v>
      </c>
      <c r="O126" s="1650">
        <v>0.46697836948514926</v>
      </c>
      <c r="P126" s="1650">
        <v>0.25793047118281009</v>
      </c>
    </row>
    <row r="127" spans="2:16" ht="15.6" hidden="1" thickTop="1">
      <c r="B127" s="1365" t="s">
        <v>340</v>
      </c>
      <c r="C127" s="1366">
        <v>3.9143254494966584E-2</v>
      </c>
      <c r="D127" s="1637">
        <v>9.8119320491552031E-2</v>
      </c>
      <c r="E127" s="1666">
        <v>0.54876146200437681</v>
      </c>
      <c r="F127" s="1650">
        <v>0.41919783256001431</v>
      </c>
      <c r="G127" s="1650">
        <v>8.305295311568095E-2</v>
      </c>
      <c r="H127" s="1650">
        <v>0.27225717348624556</v>
      </c>
      <c r="I127" s="1650">
        <v>-0.10594269875663365</v>
      </c>
      <c r="J127" s="1666">
        <v>-6.4880309941162118E-2</v>
      </c>
      <c r="K127" s="1650">
        <v>0.36904561740453978</v>
      </c>
      <c r="L127" s="1650">
        <v>0.97574985448765084</v>
      </c>
      <c r="M127" s="1666">
        <v>0.29576993210109759</v>
      </c>
      <c r="N127" s="1666">
        <v>0.19995360605769008</v>
      </c>
      <c r="O127" s="1650">
        <v>-2.4668037632136208E-2</v>
      </c>
      <c r="P127" s="1650">
        <v>0.12569549794634316</v>
      </c>
    </row>
    <row r="128" spans="2:16" ht="15.6" hidden="1" thickTop="1">
      <c r="B128" s="1365" t="s">
        <v>341</v>
      </c>
      <c r="C128" s="1366">
        <v>0.39128882070356141</v>
      </c>
      <c r="D128" s="1637">
        <v>0.13572246639974583</v>
      </c>
      <c r="E128" s="1666">
        <v>1.6941407557116817</v>
      </c>
      <c r="F128" s="1650">
        <v>0.12505343804383173</v>
      </c>
      <c r="G128" s="1650">
        <v>3.0744019295481095E-2</v>
      </c>
      <c r="H128" s="1650">
        <v>-2.4760071099779624</v>
      </c>
      <c r="I128" s="1650">
        <v>13.664607722349341</v>
      </c>
      <c r="J128" s="1666">
        <v>0.19813488736344365</v>
      </c>
      <c r="K128" s="1650">
        <v>0.33457329642947453</v>
      </c>
      <c r="L128" s="1650">
        <v>0.24300710933511382</v>
      </c>
      <c r="M128" s="1666">
        <v>0.91358921050315178</v>
      </c>
      <c r="N128" s="1666">
        <v>1.0196714461012224</v>
      </c>
      <c r="O128" s="1650">
        <v>0.49580762846628268</v>
      </c>
      <c r="P128" s="1650">
        <v>0.84674636339354681</v>
      </c>
    </row>
    <row r="129" spans="2:16" ht="15.6" hidden="1" thickTop="1">
      <c r="B129" s="1365" t="s">
        <v>342</v>
      </c>
      <c r="C129" s="1366">
        <v>0.11790373641593632</v>
      </c>
      <c r="D129" s="1637">
        <v>0.17194035132481744</v>
      </c>
      <c r="E129" s="1666">
        <v>0.13166755328002377</v>
      </c>
      <c r="F129" s="1650">
        <v>-0.64565411372820014</v>
      </c>
      <c r="G129" s="1650">
        <v>0.31978408775610312</v>
      </c>
      <c r="H129" s="1650">
        <v>9.6033902662839843E-2</v>
      </c>
      <c r="I129" s="1650">
        <v>-0.1</v>
      </c>
      <c r="J129" s="1666">
        <v>0.1</v>
      </c>
      <c r="K129" s="1650">
        <v>0</v>
      </c>
      <c r="L129" s="1650">
        <v>-0.24181371807994179</v>
      </c>
      <c r="M129" s="1666">
        <v>0.47993520205331652</v>
      </c>
      <c r="N129" s="1666">
        <v>0.14356995904196701</v>
      </c>
      <c r="O129" s="1650">
        <v>8.0059390587239321E-2</v>
      </c>
      <c r="P129" s="1650">
        <v>0.1226783619231453</v>
      </c>
    </row>
    <row r="130" spans="2:16" ht="15.6" hidden="1" thickTop="1">
      <c r="B130" s="1365" t="s">
        <v>343</v>
      </c>
      <c r="C130" s="1366">
        <v>-4.719044145266027E-2</v>
      </c>
      <c r="D130" s="1637">
        <v>0.37495777790979012</v>
      </c>
      <c r="E130" s="1666">
        <v>0.54301515389434396</v>
      </c>
      <c r="F130" s="1650">
        <v>-9.1297278679303151E-2</v>
      </c>
      <c r="G130" s="1650">
        <v>4.6325893195575674E-2</v>
      </c>
      <c r="H130" s="1650">
        <v>-0.15597622784114806</v>
      </c>
      <c r="I130" s="1650">
        <v>-0.1</v>
      </c>
      <c r="J130" s="1666">
        <v>0.1</v>
      </c>
      <c r="K130" s="1650">
        <v>0</v>
      </c>
      <c r="L130" s="1650">
        <v>1.2160409465539868</v>
      </c>
      <c r="M130" s="1666">
        <v>0.2086362226952243</v>
      </c>
      <c r="N130" s="1666">
        <v>3.852379595492561E-2</v>
      </c>
      <c r="O130" s="1650">
        <v>1.4791221962174639</v>
      </c>
      <c r="P130" s="1650">
        <v>0.51220228852657534</v>
      </c>
    </row>
    <row r="131" spans="2:16" ht="15.6" hidden="1" thickTop="1">
      <c r="B131" s="1365" t="s">
        <v>344</v>
      </c>
      <c r="C131" s="1366">
        <v>3.1449946156647979</v>
      </c>
      <c r="D131" s="1637">
        <v>-0.18999907759179591</v>
      </c>
      <c r="E131" s="1666">
        <v>0.41234772515159612</v>
      </c>
      <c r="F131" s="1650">
        <v>0.29753678562718378</v>
      </c>
      <c r="G131" s="1650">
        <v>5.4333555146079959E-2</v>
      </c>
      <c r="H131" s="1650">
        <v>-3.8207784345922757E-2</v>
      </c>
      <c r="I131" s="1650">
        <v>-3.6965704006319822E-2</v>
      </c>
      <c r="J131" s="1666">
        <v>-0.18440464164973802</v>
      </c>
      <c r="K131" s="1650">
        <v>2.2204460492503131E-14</v>
      </c>
      <c r="L131" s="1650">
        <v>1.1401611271870893</v>
      </c>
      <c r="M131" s="1666">
        <v>-0.16438928415198895</v>
      </c>
      <c r="N131" s="1666">
        <v>-3.2783166086255866</v>
      </c>
      <c r="O131" s="1650">
        <v>0.32864292721785926</v>
      </c>
      <c r="P131" s="1650">
        <v>0.20520381481066163</v>
      </c>
    </row>
    <row r="132" spans="2:16" ht="15.6" hidden="1" thickTop="1">
      <c r="B132" s="1365"/>
      <c r="C132" s="1366"/>
      <c r="D132" s="1637"/>
      <c r="E132" s="1666"/>
      <c r="F132" s="1650"/>
      <c r="G132" s="1650"/>
      <c r="H132" s="1650"/>
      <c r="I132" s="1650"/>
      <c r="J132" s="1666"/>
      <c r="K132" s="1650"/>
      <c r="L132" s="1650"/>
      <c r="M132" s="1666"/>
      <c r="N132" s="1666"/>
      <c r="O132" s="1650"/>
      <c r="P132" s="1650"/>
    </row>
    <row r="133" spans="2:16" ht="15.6" hidden="1" thickTop="1">
      <c r="B133" s="1367">
        <v>2012</v>
      </c>
      <c r="C133" s="1366"/>
      <c r="D133" s="1637"/>
      <c r="E133" s="1666"/>
      <c r="F133" s="1650"/>
      <c r="G133" s="1650"/>
      <c r="H133" s="1650"/>
      <c r="I133" s="1650"/>
      <c r="J133" s="1666"/>
      <c r="K133" s="1650"/>
      <c r="L133" s="1650"/>
      <c r="M133" s="1666"/>
      <c r="N133" s="1666"/>
      <c r="O133" s="1650"/>
      <c r="P133" s="1650"/>
    </row>
    <row r="134" spans="2:16" ht="15.6" hidden="1" thickTop="1">
      <c r="B134" s="1365" t="s">
        <v>345</v>
      </c>
      <c r="C134" s="1366">
        <v>0.46432393446287357</v>
      </c>
      <c r="D134" s="1637">
        <v>0.19737418065666201</v>
      </c>
      <c r="E134" s="1666">
        <v>-5.064366333162873E-3</v>
      </c>
      <c r="F134" s="1650">
        <v>0.445811739202151</v>
      </c>
      <c r="G134" s="1650">
        <v>0.32606063705151733</v>
      </c>
      <c r="H134" s="1650">
        <v>0.4584112993437639</v>
      </c>
      <c r="I134" s="1650">
        <v>0.44831589637843727</v>
      </c>
      <c r="J134" s="1666">
        <v>-1.8992604408183511</v>
      </c>
      <c r="K134" s="1650">
        <v>0.97048341374004199</v>
      </c>
      <c r="L134" s="1650">
        <v>1.3296363240134168</v>
      </c>
      <c r="M134" s="1666">
        <v>0.41952952572834601</v>
      </c>
      <c r="N134" s="1666">
        <v>4.0379006362410097</v>
      </c>
      <c r="O134" s="1650">
        <v>0.41125950023441771</v>
      </c>
      <c r="P134" s="1650">
        <v>0.45892286791437975</v>
      </c>
    </row>
    <row r="135" spans="2:16" ht="15.6" hidden="1" thickTop="1">
      <c r="B135" s="1365" t="s">
        <v>334</v>
      </c>
      <c r="C135" s="1366">
        <v>0.86843481704166336</v>
      </c>
      <c r="D135" s="1637">
        <v>0.35040552132650227</v>
      </c>
      <c r="E135" s="1666">
        <v>3.8088608140675939</v>
      </c>
      <c r="F135" s="1650">
        <v>0.24512831629541765</v>
      </c>
      <c r="G135" s="1650">
        <v>0.24536756950652716</v>
      </c>
      <c r="H135" s="1650">
        <v>-0.12145845553678258</v>
      </c>
      <c r="I135" s="1650">
        <v>-0.52314989458047689</v>
      </c>
      <c r="J135" s="1666">
        <v>2.0307802673427577</v>
      </c>
      <c r="K135" s="1650">
        <v>0</v>
      </c>
      <c r="L135" s="1650">
        <v>-0.30539088966300421</v>
      </c>
      <c r="M135" s="1666">
        <v>0.48088917640176643</v>
      </c>
      <c r="N135" s="1666">
        <v>0.44580746942404215</v>
      </c>
      <c r="O135" s="1650">
        <v>0.47640402472959309</v>
      </c>
      <c r="P135" s="1650">
        <v>0.58905222487205522</v>
      </c>
    </row>
    <row r="136" spans="2:16" ht="15.6" hidden="1" thickTop="1">
      <c r="B136" s="1365" t="s">
        <v>335</v>
      </c>
      <c r="C136" s="1366">
        <v>2.1106579601060105E-2</v>
      </c>
      <c r="D136" s="1637">
        <v>0.12492322477268836</v>
      </c>
      <c r="E136" s="1666">
        <v>1.5587599674695252</v>
      </c>
      <c r="F136" s="1650">
        <v>0.27441179796818815</v>
      </c>
      <c r="G136" s="1650">
        <v>8.1072723514763467E-3</v>
      </c>
      <c r="H136" s="1650">
        <v>9.9326288272116869E-2</v>
      </c>
      <c r="I136" s="1650">
        <v>-0.15786903159102916</v>
      </c>
      <c r="J136" s="1666">
        <v>0.12913951198734175</v>
      </c>
      <c r="K136" s="1650">
        <v>4.319689552678474</v>
      </c>
      <c r="L136" s="1650">
        <v>0.15095285270048109</v>
      </c>
      <c r="M136" s="1666">
        <v>0.38357736597747216</v>
      </c>
      <c r="N136" s="1666">
        <v>0.29124127544604139</v>
      </c>
      <c r="O136" s="1650">
        <v>0.80392051272670795</v>
      </c>
      <c r="P136" s="1650">
        <v>0.5285278801695158</v>
      </c>
    </row>
    <row r="137" spans="2:16" ht="15.6" hidden="1" thickTop="1">
      <c r="B137" s="1365" t="s">
        <v>336</v>
      </c>
      <c r="C137" s="1366">
        <v>0.59249450661991165</v>
      </c>
      <c r="D137" s="1637">
        <v>-0.53101114778717484</v>
      </c>
      <c r="E137" s="1666">
        <v>2.7094155285176669</v>
      </c>
      <c r="F137" s="1650">
        <v>-0.17904453487518346</v>
      </c>
      <c r="G137" s="1650">
        <v>-0.17068750504660724</v>
      </c>
      <c r="H137" s="1650">
        <v>0.87006725307339217</v>
      </c>
      <c r="I137" s="1650">
        <v>0.11677246992018997</v>
      </c>
      <c r="J137" s="1666">
        <v>1.1507509475616295</v>
      </c>
      <c r="K137" s="1650">
        <v>0.14753622591596738</v>
      </c>
      <c r="L137" s="1650">
        <v>0.31471097666595504</v>
      </c>
      <c r="M137" s="1666">
        <v>0.14548865201950978</v>
      </c>
      <c r="N137" s="1666">
        <v>0.21436002778618679</v>
      </c>
      <c r="O137" s="1650">
        <v>0.1407513057166021</v>
      </c>
      <c r="P137" s="1650">
        <v>0.18981733854428473</v>
      </c>
    </row>
    <row r="138" spans="2:16" ht="15.6" hidden="1" thickTop="1">
      <c r="B138" s="1365" t="s">
        <v>337</v>
      </c>
      <c r="C138" s="1366">
        <v>-6.304959645578867E-2</v>
      </c>
      <c r="D138" s="1637">
        <v>0.19844891037916756</v>
      </c>
      <c r="E138" s="1666">
        <v>0.38688207989319157</v>
      </c>
      <c r="F138" s="1650">
        <v>-1.7027130523428191E-2</v>
      </c>
      <c r="G138" s="1650">
        <v>0.12386132795136895</v>
      </c>
      <c r="H138" s="1650">
        <v>0.15051853253409408</v>
      </c>
      <c r="I138" s="1650">
        <v>-0.24615977310069592</v>
      </c>
      <c r="J138" s="1666">
        <v>-0.92994295385159242</v>
      </c>
      <c r="K138" s="1650">
        <v>0</v>
      </c>
      <c r="L138" s="1650">
        <v>0.29214188613899683</v>
      </c>
      <c r="M138" s="1666">
        <v>-0.153280096302022</v>
      </c>
      <c r="N138" s="1666">
        <v>0.22589469319684863</v>
      </c>
      <c r="O138" s="1650">
        <v>-0.24574969794135537</v>
      </c>
      <c r="P138" s="1650">
        <v>6.8715590512957725E-2</v>
      </c>
    </row>
    <row r="139" spans="2:16" ht="15.6" hidden="1" thickTop="1">
      <c r="B139" s="1365" t="s">
        <v>338</v>
      </c>
      <c r="C139" s="1366">
        <v>0.62750693134177027</v>
      </c>
      <c r="D139" s="1637">
        <v>8.8937655540788363E-2</v>
      </c>
      <c r="E139" s="1666">
        <v>1.2629064208967256</v>
      </c>
      <c r="F139" s="1650">
        <v>0.4795418196969603</v>
      </c>
      <c r="G139" s="1650">
        <v>0.49963027551951367</v>
      </c>
      <c r="H139" s="1650">
        <v>-0.15165677968955737</v>
      </c>
      <c r="I139" s="1650">
        <v>-2.8723000458552583E-2</v>
      </c>
      <c r="J139" s="1666">
        <v>-0.37882592069440335</v>
      </c>
      <c r="K139" s="1650">
        <v>4.4622436737609128</v>
      </c>
      <c r="L139" s="1650">
        <v>-6.7009261393891073E-2</v>
      </c>
      <c r="M139" s="1666">
        <v>-0.12445949724544381</v>
      </c>
      <c r="N139" s="1666">
        <v>0.15742602455881549</v>
      </c>
      <c r="O139" s="1650">
        <v>0.28902509854356051</v>
      </c>
      <c r="P139" s="1650">
        <v>0.201144604600767</v>
      </c>
    </row>
    <row r="140" spans="2:16" ht="15.6" hidden="1" thickTop="1">
      <c r="B140" s="1365" t="s">
        <v>339</v>
      </c>
      <c r="C140" s="1366">
        <v>0.38146846176014826</v>
      </c>
      <c r="D140" s="1637">
        <v>-0.52759885416141517</v>
      </c>
      <c r="E140" s="1666">
        <v>9.4343523705475718E-2</v>
      </c>
      <c r="F140" s="1650">
        <v>7.0759812142551226E-3</v>
      </c>
      <c r="G140" s="1650">
        <v>0.13992442592443144</v>
      </c>
      <c r="H140" s="1650">
        <v>2.1233713458483683</v>
      </c>
      <c r="I140" s="1650">
        <v>4.6856797769145864E-2</v>
      </c>
      <c r="J140" s="1666">
        <v>0.16236539750720258</v>
      </c>
      <c r="K140" s="1650">
        <v>-2.2297674184657001E-2</v>
      </c>
      <c r="L140" s="1650">
        <v>0.6520899920547496</v>
      </c>
      <c r="M140" s="1666">
        <v>0.18329858842209834</v>
      </c>
      <c r="N140" s="1666">
        <v>0.35055848351908114</v>
      </c>
      <c r="O140" s="1650">
        <v>-1.8775230169565393E-2</v>
      </c>
      <c r="P140" s="1650">
        <v>0.2277543756354472</v>
      </c>
    </row>
    <row r="141" spans="2:16" ht="15.6" hidden="1" thickTop="1">
      <c r="B141" s="1365" t="s">
        <v>340</v>
      </c>
      <c r="C141" s="1366">
        <v>-4.2658783432003577E-2</v>
      </c>
      <c r="D141" s="1637">
        <v>-0.49034562723956343</v>
      </c>
      <c r="E141" s="1666">
        <v>0.30719479208964895</v>
      </c>
      <c r="F141" s="1650">
        <v>7.1278549218178888E-2</v>
      </c>
      <c r="G141" s="1650">
        <v>0.34027599857595625</v>
      </c>
      <c r="H141" s="1650">
        <v>-1.1554186475482009E-2</v>
      </c>
      <c r="I141" s="1650">
        <v>-2.8770431954383557E-2</v>
      </c>
      <c r="J141" s="1666">
        <v>-7.1498297040673009E-3</v>
      </c>
      <c r="K141" s="1650">
        <v>0.24603217939984656</v>
      </c>
      <c r="L141" s="1650">
        <v>8.5394682645767439E-2</v>
      </c>
      <c r="M141" s="1666">
        <v>-0.23698303321205705</v>
      </c>
      <c r="N141" s="1666">
        <v>-0.20898266958524481</v>
      </c>
      <c r="O141" s="1650">
        <v>-0.11095242185900078</v>
      </c>
      <c r="P141" s="1650">
        <v>-0.17646761448939507</v>
      </c>
    </row>
    <row r="142" spans="2:16" ht="15.6" hidden="1" thickTop="1">
      <c r="B142" s="1365" t="s">
        <v>341</v>
      </c>
      <c r="C142" s="1366">
        <v>9.4992144761185671E-2</v>
      </c>
      <c r="D142" s="1637">
        <v>-0.26885714401200245</v>
      </c>
      <c r="E142" s="1666">
        <v>-0.24450432657366905</v>
      </c>
      <c r="F142" s="1650">
        <v>8.574390764501949E-2</v>
      </c>
      <c r="G142" s="1650">
        <v>0.46065277396396542</v>
      </c>
      <c r="H142" s="1650">
        <v>0.12739383525359749</v>
      </c>
      <c r="I142" s="1650">
        <v>9.9930469874309757E-2</v>
      </c>
      <c r="J142" s="1666">
        <v>0.24631250220370493</v>
      </c>
      <c r="K142" s="1650">
        <v>0.3932775932919963</v>
      </c>
      <c r="L142" s="1650">
        <v>0.56016808110266325</v>
      </c>
      <c r="M142" s="1666">
        <v>0.29823304565232966</v>
      </c>
      <c r="N142" s="1666">
        <v>0.15932281725892228</v>
      </c>
      <c r="O142" s="1650">
        <v>1.0766829654399901</v>
      </c>
      <c r="P142" s="1650">
        <v>0.46379610872946397</v>
      </c>
    </row>
    <row r="143" spans="2:16" ht="15.6" hidden="1" thickTop="1">
      <c r="B143" s="1365" t="s">
        <v>342</v>
      </c>
      <c r="C143" s="1366">
        <v>0.37278189906913006</v>
      </c>
      <c r="D143" s="1637">
        <v>0.35446032828569951</v>
      </c>
      <c r="E143" s="1666">
        <v>-0.1273928222292775</v>
      </c>
      <c r="F143" s="1650">
        <v>-2.815886969863568E-2</v>
      </c>
      <c r="G143" s="1650">
        <v>-5.2865980788752154E-2</v>
      </c>
      <c r="H143" s="1650">
        <v>3.2792205705894029</v>
      </c>
      <c r="I143" s="1650">
        <v>4.3603612966958138E-2</v>
      </c>
      <c r="J143" s="1666">
        <v>-0.43228921405989995</v>
      </c>
      <c r="K143" s="1650">
        <v>-0.55712375575696083</v>
      </c>
      <c r="L143" s="1650">
        <v>0.3125575659451707</v>
      </c>
      <c r="M143" s="1666">
        <v>0.92282419697142792</v>
      </c>
      <c r="N143" s="1666">
        <v>0.16117644274262766</v>
      </c>
      <c r="O143" s="1650">
        <v>0.46264517958563012</v>
      </c>
      <c r="P143" s="1650">
        <v>0.26184480671371801</v>
      </c>
    </row>
    <row r="144" spans="2:16" ht="15.6" hidden="1" thickTop="1">
      <c r="B144" s="1365" t="s">
        <v>343</v>
      </c>
      <c r="C144" s="1366">
        <v>-0.29301281338636187</v>
      </c>
      <c r="D144" s="1637">
        <v>0.13490231055848234</v>
      </c>
      <c r="E144" s="1666">
        <v>0.2795139797383106</v>
      </c>
      <c r="F144" s="1650">
        <v>-3.9615115564806125E-2</v>
      </c>
      <c r="G144" s="1650">
        <v>-0.10319535696773352</v>
      </c>
      <c r="H144" s="1650">
        <v>0.10599490491112196</v>
      </c>
      <c r="I144" s="1650">
        <v>7.363643265290154E-2</v>
      </c>
      <c r="J144" s="1666">
        <v>5.733952309423529E-2</v>
      </c>
      <c r="K144" s="1650">
        <v>3.5341918058810151</v>
      </c>
      <c r="L144" s="1650">
        <v>-0.13251743500988233</v>
      </c>
      <c r="M144" s="1666">
        <v>-0.1239631304447486</v>
      </c>
      <c r="N144" s="1666">
        <v>0.11051062087645835</v>
      </c>
      <c r="O144" s="1650">
        <v>0.18035058636769463</v>
      </c>
      <c r="P144" s="1650">
        <v>0.1338787349024706</v>
      </c>
    </row>
    <row r="145" spans="2:16" ht="15.6" hidden="1" thickTop="1">
      <c r="B145" s="1365" t="s">
        <v>344</v>
      </c>
      <c r="C145" s="1366">
        <v>1.7599479081076286</v>
      </c>
      <c r="D145" s="1637">
        <v>-0.17026147621135301</v>
      </c>
      <c r="E145" s="1666">
        <v>0.26186780600196968</v>
      </c>
      <c r="F145" s="1650">
        <v>-0.24439990118954036</v>
      </c>
      <c r="G145" s="1650">
        <v>0.41938992132826147</v>
      </c>
      <c r="H145" s="1650">
        <v>-0.16752119186584924</v>
      </c>
      <c r="I145" s="1650">
        <v>0.23714856017622576</v>
      </c>
      <c r="J145" s="1666">
        <v>-0.10393304577769324</v>
      </c>
      <c r="K145" s="1650">
        <v>-8.5516306111721452E-2</v>
      </c>
      <c r="L145" s="1650">
        <v>3.3757742829587656E-2</v>
      </c>
      <c r="M145" s="1666">
        <v>6.6695404408889658E-2</v>
      </c>
      <c r="N145" s="1666">
        <v>5.1746491152648844E-2</v>
      </c>
      <c r="O145" s="1650">
        <v>0.28819370399124633</v>
      </c>
      <c r="P145" s="1650">
        <v>0.13089729943067674</v>
      </c>
    </row>
    <row r="146" spans="2:16" ht="15.6" hidden="1" thickTop="1">
      <c r="B146" s="1365"/>
      <c r="C146" s="1366"/>
      <c r="D146" s="1637"/>
      <c r="E146" s="1666"/>
      <c r="F146" s="1650"/>
      <c r="G146" s="1650"/>
      <c r="H146" s="1650"/>
      <c r="I146" s="1650"/>
      <c r="J146" s="1666"/>
      <c r="K146" s="1650"/>
      <c r="L146" s="1650"/>
      <c r="M146" s="1666"/>
      <c r="N146" s="1666"/>
      <c r="O146" s="1650"/>
      <c r="P146" s="1650"/>
    </row>
    <row r="147" spans="2:16" ht="15.6" hidden="1" thickTop="1">
      <c r="B147" s="1367">
        <v>2013</v>
      </c>
      <c r="C147" s="1366"/>
      <c r="D147" s="1637"/>
      <c r="E147" s="1666"/>
      <c r="F147" s="1650"/>
      <c r="G147" s="1650"/>
      <c r="H147" s="1650"/>
      <c r="I147" s="1650"/>
      <c r="J147" s="1666"/>
      <c r="K147" s="1650"/>
      <c r="L147" s="1650"/>
      <c r="M147" s="1666"/>
      <c r="N147" s="1666"/>
      <c r="O147" s="1650"/>
      <c r="P147" s="1650"/>
    </row>
    <row r="148" spans="2:16" ht="15.6" hidden="1" thickTop="1">
      <c r="B148" s="1365" t="s">
        <v>345</v>
      </c>
      <c r="C148" s="1366">
        <v>-0.53736582441759051</v>
      </c>
      <c r="D148" s="1637">
        <v>0</v>
      </c>
      <c r="E148" s="1666">
        <v>0</v>
      </c>
      <c r="F148" s="1650">
        <v>0</v>
      </c>
      <c r="G148" s="1650">
        <v>1.2590455877892204E-2</v>
      </c>
      <c r="H148" s="1650">
        <v>-3.3306690738754696E-14</v>
      </c>
      <c r="I148" s="1650">
        <v>4.4055514650587213E-3</v>
      </c>
      <c r="J148" s="1666">
        <v>1.1639115360084773E-2</v>
      </c>
      <c r="K148" s="1650">
        <v>2.0522112299303785E-3</v>
      </c>
      <c r="L148" s="1650">
        <v>8.062910946615709E-3</v>
      </c>
      <c r="M148" s="1666">
        <v>-0.52365119647050928</v>
      </c>
      <c r="N148" s="1666">
        <v>-6.0000000000004494E-2</v>
      </c>
      <c r="O148" s="1650">
        <v>0.32271778391372852</v>
      </c>
      <c r="P148" s="1650">
        <v>6.5043713383983182E-2</v>
      </c>
    </row>
    <row r="149" spans="2:16" ht="15.6" hidden="1" thickTop="1">
      <c r="B149" s="1365" t="s">
        <v>334</v>
      </c>
      <c r="C149" s="1366">
        <v>2.7511796169989111</v>
      </c>
      <c r="D149" s="1637">
        <v>0.37121173984087097</v>
      </c>
      <c r="E149" s="1666">
        <v>0.41419902159025579</v>
      </c>
      <c r="F149" s="1650">
        <v>0.19924299310576377</v>
      </c>
      <c r="G149" s="1650">
        <v>1.5134086637398347</v>
      </c>
      <c r="H149" s="1650">
        <v>1.6495283282551787</v>
      </c>
      <c r="I149" s="1650">
        <v>-0.16569232311232085</v>
      </c>
      <c r="J149" s="1666">
        <v>-7.9400979513399861E-2</v>
      </c>
      <c r="K149" s="1650">
        <v>7.977125299969412E-2</v>
      </c>
      <c r="L149" s="1650">
        <v>0.76642518229426138</v>
      </c>
      <c r="M149" s="1666">
        <v>1.1053045599706657</v>
      </c>
      <c r="N149" s="1666">
        <v>0.72043225935560784</v>
      </c>
      <c r="O149" s="1650">
        <v>1.4015153994637153</v>
      </c>
      <c r="P149" s="1650">
        <v>0.95081086370492063</v>
      </c>
    </row>
    <row r="150" spans="2:16" ht="15.6" hidden="1" thickTop="1">
      <c r="B150" s="1365" t="s">
        <v>335</v>
      </c>
      <c r="C150" s="1366">
        <v>0.47062100975885368</v>
      </c>
      <c r="D150" s="1637">
        <v>3.8644806102028362E-2</v>
      </c>
      <c r="E150" s="1666">
        <v>3.8675686645928131E-2</v>
      </c>
      <c r="F150" s="1650">
        <v>0.36988888226641148</v>
      </c>
      <c r="G150" s="1650">
        <v>5.3001432940535942E-2</v>
      </c>
      <c r="H150" s="1650">
        <v>0.49235021546649715</v>
      </c>
      <c r="I150" s="1650">
        <v>-0.19902694735856041</v>
      </c>
      <c r="J150" s="1666">
        <v>0.12785775634014396</v>
      </c>
      <c r="K150" s="1650">
        <v>-1.8236091342327398E-3</v>
      </c>
      <c r="L150" s="1650">
        <v>-1.1159066358071068</v>
      </c>
      <c r="M150" s="1666">
        <v>8.3652849218807113E-2</v>
      </c>
      <c r="N150" s="1666">
        <v>0.14901649115837134</v>
      </c>
      <c r="O150" s="1650">
        <v>0.32561479153867534</v>
      </c>
      <c r="P150" s="1650">
        <v>0.20241472337061417</v>
      </c>
    </row>
    <row r="151" spans="2:16" ht="15.6" hidden="1" thickTop="1">
      <c r="B151" s="1365" t="s">
        <v>336</v>
      </c>
      <c r="C151" s="1366">
        <v>0.20451889365016296</v>
      </c>
      <c r="D151" s="1637">
        <v>-8.3657006274273638E-2</v>
      </c>
      <c r="E151" s="1666">
        <v>1.5997178173930093</v>
      </c>
      <c r="F151" s="1650">
        <v>3.9903747917025001E-2</v>
      </c>
      <c r="G151" s="1650">
        <v>0.34455601496359289</v>
      </c>
      <c r="H151" s="1650">
        <v>0</v>
      </c>
      <c r="I151" s="1650">
        <v>-13.157366519470093</v>
      </c>
      <c r="J151" s="1666">
        <v>5.9964021587055605E-2</v>
      </c>
      <c r="K151" s="1650">
        <v>4.0167865707434025</v>
      </c>
      <c r="L151" s="1650">
        <v>0.29101856497741885</v>
      </c>
      <c r="M151" s="1666">
        <v>-0.30796741506060599</v>
      </c>
      <c r="N151" s="1666">
        <v>0.10911615911119998</v>
      </c>
      <c r="O151" s="1650">
        <v>-0.44091710758378255</v>
      </c>
      <c r="P151" s="1650">
        <v>-7.0089480037449636E-2</v>
      </c>
    </row>
    <row r="152" spans="2:16" ht="15.6" hidden="1" thickTop="1">
      <c r="B152" s="1365" t="s">
        <v>337</v>
      </c>
      <c r="C152" s="1366">
        <v>-1.5643026980483032E-2</v>
      </c>
      <c r="D152" s="1637">
        <v>0.17161829949157159</v>
      </c>
      <c r="E152" s="1666">
        <v>1.2898734211685969E-2</v>
      </c>
      <c r="F152" s="1650">
        <v>-0.28035346910997294</v>
      </c>
      <c r="G152" s="1650">
        <v>-7.4948327628254763E-2</v>
      </c>
      <c r="H152" s="1650">
        <v>-0.73237767618519189</v>
      </c>
      <c r="I152" s="1650">
        <v>-5.0226896637728391E-2</v>
      </c>
      <c r="J152" s="1666">
        <v>-0.49322968627102393</v>
      </c>
      <c r="K152" s="1650">
        <v>6.9771209183500105E-4</v>
      </c>
      <c r="L152" s="1650">
        <v>4.64821355883549E-2</v>
      </c>
      <c r="M152" s="1666">
        <v>-0.29614909663293609</v>
      </c>
      <c r="N152" s="1666">
        <v>-0.16726423639356058</v>
      </c>
      <c r="O152" s="1650">
        <v>-0.27759089232823886</v>
      </c>
      <c r="P152" s="1650">
        <v>-0.20309917999192795</v>
      </c>
    </row>
    <row r="153" spans="2:16" ht="15.6" hidden="1" thickTop="1">
      <c r="B153" s="1365" t="s">
        <v>338</v>
      </c>
      <c r="C153" s="1366">
        <v>0.17403684130334884</v>
      </c>
      <c r="D153" s="1637">
        <v>-2.9678726297266422E-2</v>
      </c>
      <c r="E153" s="1666">
        <v>-8.1731138725449348E-3</v>
      </c>
      <c r="F153" s="1650">
        <v>-2.2285821937939598E-2</v>
      </c>
      <c r="G153" s="1650">
        <v>-5.2481416412930582E-2</v>
      </c>
      <c r="H153" s="1650">
        <v>-0.14427808565488087</v>
      </c>
      <c r="I153" s="1650">
        <v>-0.33461378096607541</v>
      </c>
      <c r="J153" s="1666">
        <v>0.11791937456722135</v>
      </c>
      <c r="K153" s="1650">
        <v>0</v>
      </c>
      <c r="L153" s="1650">
        <v>-0.15383914682388644</v>
      </c>
      <c r="M153" s="1666">
        <v>5.9570218894799964E-2</v>
      </c>
      <c r="N153" s="1666">
        <v>-3.0264885051134449E-2</v>
      </c>
      <c r="O153" s="1650">
        <v>-0.33091415660388979</v>
      </c>
      <c r="P153" s="1650">
        <v>-0.13144828857071245</v>
      </c>
    </row>
    <row r="154" spans="2:16" ht="15.6" hidden="1" thickTop="1">
      <c r="B154" s="1365" t="s">
        <v>339</v>
      </c>
      <c r="C154" s="1386">
        <v>-0.16260974306480103</v>
      </c>
      <c r="D154" s="1638">
        <v>0.11436423177646482</v>
      </c>
      <c r="E154" s="1667">
        <v>-1.2606203075626876E-2</v>
      </c>
      <c r="F154" s="1651">
        <v>-0.19962756963580741</v>
      </c>
      <c r="G154" s="1651">
        <v>-4.1878086781232948E-2</v>
      </c>
      <c r="H154" s="1651">
        <v>0.31393007647628757</v>
      </c>
      <c r="I154" s="1651">
        <v>-3.5875847337552003E-2</v>
      </c>
      <c r="J154" s="1667">
        <v>-0.11198222094609411</v>
      </c>
      <c r="K154" s="1651">
        <v>0</v>
      </c>
      <c r="L154" s="1651">
        <v>2.1335093226348967E-2</v>
      </c>
      <c r="M154" s="1667">
        <v>-4.1170801906786902E-2</v>
      </c>
      <c r="N154" s="1667">
        <v>4.2479743563639261E-3</v>
      </c>
      <c r="O154" s="1651">
        <v>-1.1431062283110083</v>
      </c>
      <c r="P154" s="1651">
        <v>-0.38112243270888024</v>
      </c>
    </row>
    <row r="155" spans="2:16" ht="15.6" hidden="1" thickTop="1">
      <c r="B155" s="1365" t="s">
        <v>340</v>
      </c>
      <c r="C155" s="1386">
        <v>-0.42315954233191899</v>
      </c>
      <c r="D155" s="1638">
        <v>-0.33131863462737554</v>
      </c>
      <c r="E155" s="1667">
        <v>0.79179727956051327</v>
      </c>
      <c r="F155" s="1651">
        <v>0</v>
      </c>
      <c r="G155" s="1651">
        <v>0.2874293747021639</v>
      </c>
      <c r="H155" s="1651">
        <v>6.5521825031211733E-2</v>
      </c>
      <c r="I155" s="1651">
        <v>-0.14648296702921559</v>
      </c>
      <c r="J155" s="1667">
        <v>-9.2301547172035647E-2</v>
      </c>
      <c r="K155" s="1651">
        <v>1.2288806494981097</v>
      </c>
      <c r="L155" s="1651">
        <v>0.96747781923829379</v>
      </c>
      <c r="M155" s="1667">
        <v>-0.42089930156601341</v>
      </c>
      <c r="N155" s="1667">
        <v>0.23332514330394183</v>
      </c>
      <c r="O155" s="1651">
        <v>-0.89963413989658791</v>
      </c>
      <c r="P155" s="1651">
        <v>-0.1470298189209851</v>
      </c>
    </row>
    <row r="156" spans="2:16" ht="15.6" hidden="1" thickTop="1">
      <c r="B156" s="1365" t="s">
        <v>341</v>
      </c>
      <c r="C156" s="1366">
        <v>2.9282576866762611E-2</v>
      </c>
      <c r="D156" s="1637">
        <v>3.9900249376567665E-2</v>
      </c>
      <c r="E156" s="1666">
        <v>0.39860003888780859</v>
      </c>
      <c r="F156" s="1650">
        <v>-0.1651658973994885</v>
      </c>
      <c r="G156" s="1650">
        <v>-0.21558059774620109</v>
      </c>
      <c r="H156" s="1650">
        <v>0.14757969303424989</v>
      </c>
      <c r="I156" s="1650">
        <v>0</v>
      </c>
      <c r="J156" s="1666">
        <v>-8.0369700622873186E-2</v>
      </c>
      <c r="K156" s="1650">
        <v>1.8978933383961838E-2</v>
      </c>
      <c r="L156" s="1650">
        <v>0.18845467169212871</v>
      </c>
      <c r="M156" s="1666">
        <v>0.41144004014048718</v>
      </c>
      <c r="N156" s="1666">
        <v>0.16838351822503483</v>
      </c>
      <c r="O156" s="1650">
        <v>-0.18192844147967291</v>
      </c>
      <c r="P156" s="1650">
        <v>4.9860390905465124E-2</v>
      </c>
    </row>
    <row r="157" spans="2:16" ht="15.6" hidden="1" thickTop="1">
      <c r="B157" s="1365" t="s">
        <v>342</v>
      </c>
      <c r="C157" s="1366">
        <v>1.2002341920374526</v>
      </c>
      <c r="D157" s="1637">
        <v>0</v>
      </c>
      <c r="E157" s="1666">
        <v>-1.9366708627865936E-2</v>
      </c>
      <c r="F157" s="1650">
        <v>-0.36021612967780392</v>
      </c>
      <c r="G157" s="1650">
        <v>5.8921732298933271E-2</v>
      </c>
      <c r="H157" s="1650">
        <v>-0.32419687592102342</v>
      </c>
      <c r="I157" s="1650">
        <v>-8.1357508135759815E-2</v>
      </c>
      <c r="J157" s="1666">
        <v>-0.14076010456465227</v>
      </c>
      <c r="K157" s="1650">
        <v>1.8975332068316142E-2</v>
      </c>
      <c r="L157" s="1650">
        <v>-7.9200079200081319E-2</v>
      </c>
      <c r="M157" s="1666">
        <v>-0.19988007195682611</v>
      </c>
      <c r="N157" s="1666">
        <v>-3.9553050529017586E-2</v>
      </c>
      <c r="O157" s="1650">
        <v>4.0502227622507547E-2</v>
      </c>
      <c r="P157" s="1650">
        <v>-9.9671085418195915E-3</v>
      </c>
    </row>
    <row r="158" spans="2:16" ht="15.6" hidden="1" thickTop="1">
      <c r="B158" s="1365" t="s">
        <v>343</v>
      </c>
      <c r="C158" s="1366">
        <v>0.38569086876869552</v>
      </c>
      <c r="D158" s="1637">
        <v>-0.18945059327950542</v>
      </c>
      <c r="E158" s="1666">
        <v>-9.6852300242145084E-3</v>
      </c>
      <c r="F158" s="1650">
        <v>-0.37156055432818746</v>
      </c>
      <c r="G158" s="1650">
        <v>9.8145058396315044E-2</v>
      </c>
      <c r="H158" s="1650">
        <v>-0.12812931204415623</v>
      </c>
      <c r="I158" s="1650">
        <v>-1.1631964638836312E-2</v>
      </c>
      <c r="J158" s="1666">
        <v>-0.14095851792185199</v>
      </c>
      <c r="K158" s="1650">
        <v>5.5682033769683281</v>
      </c>
      <c r="L158" s="1650">
        <v>1.0799564054295052</v>
      </c>
      <c r="M158" s="1666">
        <v>-0.27037852994191702</v>
      </c>
      <c r="N158" s="1666">
        <v>0.42536353744186961</v>
      </c>
      <c r="O158" s="1650">
        <v>-0.59716599190283715</v>
      </c>
      <c r="P158" s="1650">
        <v>8.9712918660289631E-2</v>
      </c>
    </row>
    <row r="159" spans="2:16" ht="15.6" hidden="1" thickTop="1">
      <c r="B159" s="1365" t="s">
        <v>344</v>
      </c>
      <c r="C159" s="1366">
        <v>0.14040310026457448</v>
      </c>
      <c r="D159" s="1637">
        <v>-5.4685656776465308E-3</v>
      </c>
      <c r="E159" s="1666">
        <v>0.37860382606842435</v>
      </c>
      <c r="F159" s="1650">
        <v>-0.29136255437766101</v>
      </c>
      <c r="G159" s="1650">
        <v>0.11640946107907002</v>
      </c>
      <c r="H159" s="1650">
        <v>0.27561737605064085</v>
      </c>
      <c r="I159" s="1650">
        <v>5.5666497675321835E-2</v>
      </c>
      <c r="J159" s="1666">
        <v>-0.21675453529717004</v>
      </c>
      <c r="K159" s="1650">
        <v>-2.9010693226583228E-3</v>
      </c>
      <c r="L159" s="1650">
        <v>5.9076100286548083E-3</v>
      </c>
      <c r="M159" s="1666">
        <v>-0.46153367613988028</v>
      </c>
      <c r="N159" s="1666">
        <v>8.5124362924537955E-2</v>
      </c>
      <c r="O159" s="1650">
        <v>-0.40343282639649924</v>
      </c>
      <c r="P159" s="1650">
        <v>-7.8192753501149515E-2</v>
      </c>
    </row>
    <row r="160" spans="2:16" ht="15.6" hidden="1" thickTop="1">
      <c r="B160" s="1369"/>
      <c r="C160" s="1368"/>
      <c r="D160" s="1639"/>
      <c r="E160" s="1668"/>
      <c r="F160" s="1652"/>
      <c r="G160" s="1652"/>
      <c r="H160" s="1652"/>
      <c r="I160" s="1652"/>
      <c r="J160" s="1668"/>
      <c r="K160" s="1652"/>
      <c r="L160" s="1652"/>
      <c r="M160" s="1668"/>
      <c r="N160" s="1668"/>
      <c r="O160" s="1652"/>
      <c r="P160" s="1652"/>
    </row>
    <row r="161" spans="2:16" ht="15.6" hidden="1" thickTop="1">
      <c r="B161" s="1370">
        <v>2014</v>
      </c>
      <c r="C161" s="1368"/>
      <c r="D161" s="1639"/>
      <c r="E161" s="1668"/>
      <c r="F161" s="1652"/>
      <c r="G161" s="1652"/>
      <c r="H161" s="1652"/>
      <c r="I161" s="1652"/>
      <c r="J161" s="1668"/>
      <c r="K161" s="1652"/>
      <c r="L161" s="1652"/>
      <c r="M161" s="1668"/>
      <c r="N161" s="1668"/>
      <c r="O161" s="1652"/>
      <c r="P161" s="1652"/>
    </row>
    <row r="162" spans="2:16" ht="15.6" hidden="1" thickTop="1">
      <c r="B162" s="1365" t="s">
        <v>345</v>
      </c>
      <c r="C162" s="1368">
        <v>0.2</v>
      </c>
      <c r="D162" s="1639">
        <v>-7.0000000000000007E-2</v>
      </c>
      <c r="E162" s="1668">
        <v>0</v>
      </c>
      <c r="F162" s="1652">
        <v>0.01</v>
      </c>
      <c r="G162" s="1652">
        <v>-0.23</v>
      </c>
      <c r="H162" s="1652">
        <v>0.01</v>
      </c>
      <c r="I162" s="1652">
        <v>0</v>
      </c>
      <c r="J162" s="1668">
        <v>-7.0000000000000007E-2</v>
      </c>
      <c r="K162" s="1652">
        <v>0.02</v>
      </c>
      <c r="L162" s="1652">
        <v>0.16</v>
      </c>
      <c r="M162" s="1668">
        <v>-0.09</v>
      </c>
      <c r="N162" s="1668">
        <v>0</v>
      </c>
      <c r="O162" s="1652">
        <v>0.44</v>
      </c>
      <c r="P162" s="1652">
        <v>0.14000000000000001</v>
      </c>
    </row>
    <row r="163" spans="2:16" ht="15.6" hidden="1" thickTop="1">
      <c r="B163" s="1365" t="s">
        <v>334</v>
      </c>
      <c r="C163" s="1368">
        <v>-0.01</v>
      </c>
      <c r="D163" s="1639">
        <v>-0.09</v>
      </c>
      <c r="E163" s="1668">
        <v>-0.11</v>
      </c>
      <c r="F163" s="1652">
        <v>-0.08</v>
      </c>
      <c r="G163" s="1652">
        <v>0.09</v>
      </c>
      <c r="H163" s="1652">
        <v>0.08</v>
      </c>
      <c r="I163" s="1652">
        <v>0</v>
      </c>
      <c r="J163" s="1668">
        <v>-0.04</v>
      </c>
      <c r="K163" s="1652">
        <v>0.23</v>
      </c>
      <c r="L163" s="1652">
        <v>-0.08</v>
      </c>
      <c r="M163" s="1668">
        <v>7.0000000000000007E-2</v>
      </c>
      <c r="N163" s="1668">
        <v>-0.01</v>
      </c>
      <c r="O163" s="1652">
        <v>0.18</v>
      </c>
      <c r="P163" s="1652">
        <v>0.05</v>
      </c>
    </row>
    <row r="164" spans="2:16" ht="15.6" hidden="1" thickTop="1">
      <c r="B164" s="1365" t="s">
        <v>335</v>
      </c>
      <c r="C164" s="1368">
        <v>-0.05</v>
      </c>
      <c r="D164" s="1639">
        <v>-0.06</v>
      </c>
      <c r="E164" s="1668">
        <v>-0.82</v>
      </c>
      <c r="F164" s="1652">
        <v>-0.12</v>
      </c>
      <c r="G164" s="1652">
        <v>0.02</v>
      </c>
      <c r="H164" s="1652">
        <v>0</v>
      </c>
      <c r="I164" s="1652">
        <v>0.01</v>
      </c>
      <c r="J164" s="1668">
        <v>0</v>
      </c>
      <c r="K164" s="1652">
        <v>0</v>
      </c>
      <c r="L164" s="1652">
        <v>0.01</v>
      </c>
      <c r="M164" s="1668">
        <v>-0.3</v>
      </c>
      <c r="N164" s="1668">
        <v>-0.26</v>
      </c>
      <c r="O164" s="1652">
        <v>-0.14000000000000001</v>
      </c>
      <c r="P164" s="1652">
        <v>-0.22</v>
      </c>
    </row>
    <row r="165" spans="2:16" ht="15.6" hidden="1" thickTop="1">
      <c r="B165" s="1365" t="s">
        <v>336</v>
      </c>
      <c r="C165" s="1368">
        <v>0.3</v>
      </c>
      <c r="D165" s="1639">
        <v>-0.1</v>
      </c>
      <c r="E165" s="1668">
        <v>-0.13</v>
      </c>
      <c r="F165" s="1652">
        <v>-0.75</v>
      </c>
      <c r="G165" s="1652">
        <v>0.16</v>
      </c>
      <c r="H165" s="1652">
        <v>0.33</v>
      </c>
      <c r="I165" s="1652">
        <v>-0.02</v>
      </c>
      <c r="J165" s="1668">
        <v>0.34</v>
      </c>
      <c r="K165" s="1652">
        <v>12.64</v>
      </c>
      <c r="L165" s="1652">
        <v>-1.02</v>
      </c>
      <c r="M165" s="1668">
        <v>-0.03</v>
      </c>
      <c r="N165" s="1668">
        <v>1.0900000000000001</v>
      </c>
      <c r="O165" s="1652">
        <v>-0.46</v>
      </c>
      <c r="P165" s="1652">
        <v>0.57999999999999996</v>
      </c>
    </row>
    <row r="166" spans="2:16" ht="15.6" hidden="1" thickTop="1">
      <c r="B166" s="1365" t="s">
        <v>337</v>
      </c>
      <c r="C166" s="1368">
        <v>0.11</v>
      </c>
      <c r="D166" s="1639">
        <v>-0.11</v>
      </c>
      <c r="E166" s="1668">
        <v>-0.06</v>
      </c>
      <c r="F166" s="1652">
        <v>-0.28999999999999998</v>
      </c>
      <c r="G166" s="1652">
        <v>0</v>
      </c>
      <c r="H166" s="1652">
        <v>0.23</v>
      </c>
      <c r="I166" s="1652">
        <v>-0.03</v>
      </c>
      <c r="J166" s="1668">
        <v>-0.2</v>
      </c>
      <c r="K166" s="1652">
        <v>7.0000000000000007E-2</v>
      </c>
      <c r="L166" s="1652">
        <v>-0.13</v>
      </c>
      <c r="M166" s="1668">
        <v>-0.43</v>
      </c>
      <c r="N166" s="1668">
        <v>-0.05</v>
      </c>
      <c r="O166" s="1652">
        <v>-0.3</v>
      </c>
      <c r="P166" s="1652">
        <v>-0.13</v>
      </c>
    </row>
    <row r="167" spans="2:16" ht="15.6" hidden="1" thickTop="1">
      <c r="B167" s="1365" t="s">
        <v>338</v>
      </c>
      <c r="C167" s="1368">
        <v>-0.05</v>
      </c>
      <c r="D167" s="1639">
        <v>0.12</v>
      </c>
      <c r="E167" s="1668">
        <v>0</v>
      </c>
      <c r="F167" s="1652">
        <v>0.06</v>
      </c>
      <c r="G167" s="1652">
        <v>0.3</v>
      </c>
      <c r="H167" s="1652">
        <v>-0.03</v>
      </c>
      <c r="I167" s="1652">
        <v>0</v>
      </c>
      <c r="J167" s="1668">
        <v>-0.09</v>
      </c>
      <c r="K167" s="1652">
        <v>0</v>
      </c>
      <c r="L167" s="1652">
        <v>-0.11</v>
      </c>
      <c r="M167" s="1668">
        <v>0.15</v>
      </c>
      <c r="N167" s="1668">
        <v>0.02</v>
      </c>
      <c r="O167" s="1652">
        <v>-0.12</v>
      </c>
      <c r="P167" s="1652">
        <v>-0.03</v>
      </c>
    </row>
    <row r="168" spans="2:16" ht="15.6" hidden="1" thickTop="1">
      <c r="B168" s="1365" t="s">
        <v>339</v>
      </c>
      <c r="C168" s="1368">
        <v>-0.47</v>
      </c>
      <c r="D168" s="1639">
        <v>-0.21</v>
      </c>
      <c r="E168" s="1668">
        <v>0.12</v>
      </c>
      <c r="F168" s="1652">
        <v>0.3</v>
      </c>
      <c r="G168" s="1652">
        <v>-0.01</v>
      </c>
      <c r="H168" s="1652">
        <v>0.11</v>
      </c>
      <c r="I168" s="1652">
        <v>-0.12</v>
      </c>
      <c r="J168" s="1668">
        <v>-0.13</v>
      </c>
      <c r="K168" s="1652">
        <v>-0.08</v>
      </c>
      <c r="L168" s="1652">
        <v>1.79</v>
      </c>
      <c r="M168" s="1668">
        <v>0.85</v>
      </c>
      <c r="N168" s="1668">
        <v>-0.37</v>
      </c>
      <c r="O168" s="1652">
        <v>0.25</v>
      </c>
      <c r="P168" s="1652">
        <v>0.01</v>
      </c>
    </row>
    <row r="169" spans="2:16" ht="15.6" hidden="1" thickTop="1">
      <c r="B169" s="1365" t="s">
        <v>340</v>
      </c>
      <c r="C169" s="1368">
        <v>-0.81</v>
      </c>
      <c r="D169" s="1639">
        <v>-0.05</v>
      </c>
      <c r="E169" s="1668">
        <v>-0.09</v>
      </c>
      <c r="F169" s="1652">
        <v>0</v>
      </c>
      <c r="G169" s="1652">
        <v>-0.14000000000000001</v>
      </c>
      <c r="H169" s="1652">
        <v>0.04</v>
      </c>
      <c r="I169" s="1652">
        <v>0.28000000000000003</v>
      </c>
      <c r="J169" s="1668">
        <v>-0.06</v>
      </c>
      <c r="K169" s="1652">
        <v>-0.08</v>
      </c>
      <c r="L169" s="1652">
        <v>-0.02</v>
      </c>
      <c r="M169" s="1668">
        <v>0.02</v>
      </c>
      <c r="N169" s="1668">
        <v>-1.21</v>
      </c>
      <c r="O169" s="1652">
        <v>-7.0000000000000007E-2</v>
      </c>
      <c r="P169" s="1652">
        <v>-0.31</v>
      </c>
    </row>
    <row r="170" spans="2:16" ht="15.6" hidden="1" thickTop="1">
      <c r="B170" s="1365" t="s">
        <v>341</v>
      </c>
      <c r="C170" s="1368">
        <v>0.1</v>
      </c>
      <c r="D170" s="1639">
        <v>0.14000000000000001</v>
      </c>
      <c r="E170" s="1668">
        <v>0.45</v>
      </c>
      <c r="F170" s="1652">
        <v>-0.27262841889697143</v>
      </c>
      <c r="G170" s="1652">
        <v>0.20821940522519355</v>
      </c>
      <c r="H170" s="1652">
        <v>0.38290786383221587</v>
      </c>
      <c r="I170" s="1652">
        <v>-5.5572697120581438E-2</v>
      </c>
      <c r="J170" s="1668">
        <v>-0.1364659641691901</v>
      </c>
      <c r="K170" s="1652">
        <v>-2.4178336688009949E-3</v>
      </c>
      <c r="L170" s="1652">
        <v>-0.40368142540951624</v>
      </c>
      <c r="M170" s="1668">
        <v>0.11321079457601968</v>
      </c>
      <c r="N170" s="1668">
        <v>0.15400249867481364</v>
      </c>
      <c r="O170" s="1652">
        <v>-0.34227984424059343</v>
      </c>
      <c r="P170" s="1652">
        <v>-5.3404887379855381E-3</v>
      </c>
    </row>
    <row r="171" spans="2:16" ht="15.6" hidden="1" thickTop="1">
      <c r="B171" s="1365" t="s">
        <v>342</v>
      </c>
      <c r="C171" s="1368">
        <v>0.16</v>
      </c>
      <c r="D171" s="1639">
        <v>7.0000000000000007E-2</v>
      </c>
      <c r="E171" s="1668">
        <v>0</v>
      </c>
      <c r="F171" s="1652">
        <v>-0.14000000000000001</v>
      </c>
      <c r="G171" s="1652">
        <v>-0.01</v>
      </c>
      <c r="H171" s="1652">
        <v>-0.27</v>
      </c>
      <c r="I171" s="1652">
        <v>-0.06</v>
      </c>
      <c r="J171" s="1668">
        <v>-0.04</v>
      </c>
      <c r="K171" s="1652">
        <v>0.01</v>
      </c>
      <c r="L171" s="1652">
        <v>0.02</v>
      </c>
      <c r="M171" s="1668">
        <v>0.03</v>
      </c>
      <c r="N171" s="1668">
        <v>-0.04</v>
      </c>
      <c r="O171" s="1652">
        <v>-0.24</v>
      </c>
      <c r="P171" s="1652">
        <v>-0.11</v>
      </c>
    </row>
    <row r="172" spans="2:16" ht="15.6" hidden="1" thickTop="1">
      <c r="B172" s="1365" t="s">
        <v>343</v>
      </c>
      <c r="C172" s="1368">
        <v>0.19</v>
      </c>
      <c r="D172" s="1639">
        <v>0.12</v>
      </c>
      <c r="E172" s="1668">
        <v>-0.03</v>
      </c>
      <c r="F172" s="1652">
        <v>-0.09</v>
      </c>
      <c r="G172" s="1652">
        <v>0.09</v>
      </c>
      <c r="H172" s="1652">
        <v>0.1</v>
      </c>
      <c r="I172" s="1652">
        <v>0.02</v>
      </c>
      <c r="J172" s="1668">
        <v>0.02</v>
      </c>
      <c r="K172" s="1652">
        <v>-9.18</v>
      </c>
      <c r="L172" s="1652">
        <v>-0.62</v>
      </c>
      <c r="M172" s="1668">
        <v>0.06</v>
      </c>
      <c r="N172" s="1668">
        <v>-0.96</v>
      </c>
      <c r="O172" s="1652">
        <v>-0.11</v>
      </c>
      <c r="P172" s="1652">
        <v>-0.69</v>
      </c>
    </row>
    <row r="173" spans="2:16" ht="15.6" hidden="1" thickTop="1">
      <c r="B173" s="1365" t="s">
        <v>344</v>
      </c>
      <c r="C173" s="1368">
        <v>0.01</v>
      </c>
      <c r="D173" s="1639">
        <v>-0.1</v>
      </c>
      <c r="E173" s="1668">
        <v>0.16</v>
      </c>
      <c r="F173" s="1652">
        <v>-0.1</v>
      </c>
      <c r="G173" s="1652">
        <v>0.13</v>
      </c>
      <c r="H173" s="1652">
        <v>0.19</v>
      </c>
      <c r="I173" s="1652">
        <v>0</v>
      </c>
      <c r="J173" s="1668">
        <v>-0.16</v>
      </c>
      <c r="K173" s="1652">
        <v>0</v>
      </c>
      <c r="L173" s="1652">
        <v>-0.23</v>
      </c>
      <c r="M173" s="1668">
        <v>-0.15</v>
      </c>
      <c r="N173" s="1668">
        <v>0.04</v>
      </c>
      <c r="O173" s="1652">
        <v>-0.36</v>
      </c>
      <c r="P173" s="1652">
        <v>-0.09</v>
      </c>
    </row>
    <row r="174" spans="2:16" ht="15.6" hidden="1" thickTop="1">
      <c r="B174" s="1371"/>
      <c r="C174" s="1368"/>
      <c r="D174" s="1639"/>
      <c r="E174" s="1668"/>
      <c r="F174" s="1652"/>
      <c r="G174" s="1652"/>
      <c r="H174" s="1652"/>
      <c r="I174" s="1652"/>
      <c r="J174" s="1668"/>
      <c r="K174" s="1652"/>
      <c r="L174" s="1652"/>
      <c r="M174" s="1668"/>
      <c r="N174" s="1668"/>
      <c r="O174" s="1652"/>
      <c r="P174" s="1652"/>
    </row>
    <row r="175" spans="2:16" ht="15.6" hidden="1" thickTop="1">
      <c r="B175" s="1372">
        <v>2015</v>
      </c>
      <c r="C175" s="1368"/>
      <c r="D175" s="1639"/>
      <c r="E175" s="1668"/>
      <c r="F175" s="1652"/>
      <c r="G175" s="1652"/>
      <c r="H175" s="1652"/>
      <c r="I175" s="1652"/>
      <c r="J175" s="1668"/>
      <c r="K175" s="1652"/>
      <c r="L175" s="1652"/>
      <c r="M175" s="1668"/>
      <c r="N175" s="1668"/>
      <c r="O175" s="1652"/>
      <c r="P175" s="1652"/>
    </row>
    <row r="176" spans="2:16" ht="15.6" hidden="1" thickTop="1">
      <c r="B176" s="1373" t="s">
        <v>345</v>
      </c>
      <c r="C176" s="1368">
        <v>-4.1497382126621574E-2</v>
      </c>
      <c r="D176" s="1639">
        <v>-0.01</v>
      </c>
      <c r="E176" s="1668">
        <v>0.08</v>
      </c>
      <c r="F176" s="1652">
        <v>7.0000000000000007E-2</v>
      </c>
      <c r="G176" s="1652">
        <v>0.06</v>
      </c>
      <c r="H176" s="1652">
        <v>-0.97</v>
      </c>
      <c r="I176" s="1652">
        <v>-13.41</v>
      </c>
      <c r="J176" s="1668">
        <v>0.02</v>
      </c>
      <c r="K176" s="1652">
        <v>-0.08</v>
      </c>
      <c r="L176" s="1652">
        <v>-0.48</v>
      </c>
      <c r="M176" s="1668">
        <v>0.3</v>
      </c>
      <c r="N176" s="1668">
        <v>-0.69</v>
      </c>
      <c r="O176" s="1652">
        <v>0.4</v>
      </c>
      <c r="P176" s="1652">
        <v>-0.34</v>
      </c>
    </row>
    <row r="177" spans="2:16" ht="15.6" hidden="1" thickTop="1">
      <c r="B177" s="1373" t="s">
        <v>334</v>
      </c>
      <c r="C177" s="1368">
        <v>0.25</v>
      </c>
      <c r="D177" s="1639">
        <v>-0.35</v>
      </c>
      <c r="E177" s="1668">
        <v>-0.09</v>
      </c>
      <c r="F177" s="1652">
        <v>-0.11</v>
      </c>
      <c r="G177" s="1652">
        <v>-0.02</v>
      </c>
      <c r="H177" s="1652">
        <v>-0.41</v>
      </c>
      <c r="I177" s="1652">
        <v>-0.1</v>
      </c>
      <c r="J177" s="1668">
        <v>-0.17</v>
      </c>
      <c r="K177" s="1652">
        <v>0</v>
      </c>
      <c r="L177" s="1652">
        <v>-0.28000000000000003</v>
      </c>
      <c r="M177" s="1668">
        <v>0.1</v>
      </c>
      <c r="N177" s="1668">
        <v>-0.13</v>
      </c>
      <c r="O177" s="1652">
        <v>0.05</v>
      </c>
      <c r="P177" s="1652">
        <v>-7.0000000000000007E-2</v>
      </c>
    </row>
    <row r="178" spans="2:16" ht="15.6" hidden="1" thickTop="1">
      <c r="B178" s="1373" t="s">
        <v>335</v>
      </c>
      <c r="C178" s="1368">
        <v>0.12</v>
      </c>
      <c r="D178" s="1639">
        <v>-0.27</v>
      </c>
      <c r="E178" s="1668">
        <v>-0.06</v>
      </c>
      <c r="F178" s="1652">
        <v>-0.02</v>
      </c>
      <c r="G178" s="1652">
        <v>-0.05</v>
      </c>
      <c r="H178" s="1652">
        <v>0.02</v>
      </c>
      <c r="I178" s="1652">
        <v>0</v>
      </c>
      <c r="J178" s="1668">
        <v>0.03</v>
      </c>
      <c r="K178" s="1652">
        <v>0</v>
      </c>
      <c r="L178" s="1652">
        <v>0.12</v>
      </c>
      <c r="M178" s="1668">
        <v>0.1</v>
      </c>
      <c r="N178" s="1668">
        <v>-0.03</v>
      </c>
      <c r="O178" s="1652">
        <v>-0.03</v>
      </c>
      <c r="P178" s="1652">
        <v>-0.03</v>
      </c>
    </row>
    <row r="179" spans="2:16" ht="15.6" hidden="1" thickTop="1">
      <c r="B179" s="1373" t="s">
        <v>336</v>
      </c>
      <c r="C179" s="1366">
        <v>-0.6276812592201364</v>
      </c>
      <c r="D179" s="1637">
        <v>-5.8447638833891702E-3</v>
      </c>
      <c r="E179" s="1666">
        <v>-0.71487005807603365</v>
      </c>
      <c r="F179" s="1650">
        <v>-3.3485371603938052</v>
      </c>
      <c r="G179" s="1650">
        <v>-0.46304619945436443</v>
      </c>
      <c r="H179" s="1650">
        <v>-5.4043278001492112E-2</v>
      </c>
      <c r="I179" s="1650">
        <v>-0.14789660517323666</v>
      </c>
      <c r="J179" s="1666">
        <v>-0.12687130936021029</v>
      </c>
      <c r="K179" s="1650">
        <v>-7.4423256937528048E-2</v>
      </c>
      <c r="L179" s="1650">
        <v>0.59453464762282415</v>
      </c>
      <c r="M179" s="1666">
        <v>0.40544220793510277</v>
      </c>
      <c r="N179" s="1666">
        <v>-3.5941494147062603E-2</v>
      </c>
      <c r="O179" s="1650">
        <v>-1.0120967585524054</v>
      </c>
      <c r="P179" s="1650">
        <v>-0.88781416486978237</v>
      </c>
    </row>
    <row r="180" spans="2:16" ht="15.6" hidden="1" thickTop="1">
      <c r="B180" s="1373" t="s">
        <v>337</v>
      </c>
      <c r="C180" s="1366">
        <v>-0.17</v>
      </c>
      <c r="D180" s="1637">
        <v>-0.41</v>
      </c>
      <c r="E180" s="1666">
        <v>0.18</v>
      </c>
      <c r="F180" s="1650">
        <v>-0.25</v>
      </c>
      <c r="G180" s="1650">
        <v>0.1</v>
      </c>
      <c r="H180" s="1650">
        <v>-0.25</v>
      </c>
      <c r="I180" s="1650">
        <v>-0.02</v>
      </c>
      <c r="J180" s="1666">
        <v>-0.11</v>
      </c>
      <c r="K180" s="1650">
        <v>0</v>
      </c>
      <c r="L180" s="1650">
        <v>-0.08</v>
      </c>
      <c r="M180" s="1666">
        <v>-0.44</v>
      </c>
      <c r="N180" s="1666">
        <v>-0.1</v>
      </c>
      <c r="O180" s="1650">
        <v>-0.37</v>
      </c>
      <c r="P180" s="1650">
        <v>-0.19</v>
      </c>
    </row>
    <row r="181" spans="2:16" ht="15.6" hidden="1" thickTop="1">
      <c r="B181" s="1373" t="s">
        <v>338</v>
      </c>
      <c r="C181" s="1366">
        <v>0.35965298460747874</v>
      </c>
      <c r="D181" s="1637">
        <v>-6.0890910286275357E-2</v>
      </c>
      <c r="E181" s="1666">
        <v>-1.9948108630941874E-2</v>
      </c>
      <c r="F181" s="1650">
        <v>-6.7580266255291122E-2</v>
      </c>
      <c r="G181" s="1650">
        <v>-0.16676821314844403</v>
      </c>
      <c r="H181" s="1650">
        <v>6.1188525004382655E-2</v>
      </c>
      <c r="I181" s="1650">
        <v>6.0538061532895426E-3</v>
      </c>
      <c r="J181" s="1666">
        <v>-9.4026256435824962E-2</v>
      </c>
      <c r="K181" s="1650">
        <v>0</v>
      </c>
      <c r="L181" s="1650">
        <v>-7.306314175382056E-2</v>
      </c>
      <c r="M181" s="1666">
        <v>0.1139948699081117</v>
      </c>
      <c r="N181" s="1666">
        <v>1.0259487601800288E-2</v>
      </c>
      <c r="O181" s="1650">
        <v>-0.45051778657345665</v>
      </c>
      <c r="P181" s="1650">
        <v>-0.1388327055798726</v>
      </c>
    </row>
    <row r="182" spans="2:16" ht="15.6" hidden="1" thickTop="1">
      <c r="B182" s="1373" t="s">
        <v>339</v>
      </c>
      <c r="C182" s="1366">
        <v>-0.08</v>
      </c>
      <c r="D182" s="1637">
        <v>0.05</v>
      </c>
      <c r="E182" s="1666">
        <v>-0.56000000000000005</v>
      </c>
      <c r="F182" s="1650">
        <v>-0.82</v>
      </c>
      <c r="G182" s="1650">
        <v>0.15</v>
      </c>
      <c r="H182" s="1650">
        <v>-0.09</v>
      </c>
      <c r="I182" s="1650">
        <v>-0.02</v>
      </c>
      <c r="J182" s="1666">
        <v>-0.14000000000000001</v>
      </c>
      <c r="K182" s="1650">
        <v>7.48</v>
      </c>
      <c r="L182" s="1650">
        <v>-0.02</v>
      </c>
      <c r="M182" s="1666">
        <v>0.03</v>
      </c>
      <c r="N182" s="1666">
        <v>0.47</v>
      </c>
      <c r="O182" s="1650">
        <v>-0.81</v>
      </c>
      <c r="P182" s="1650">
        <v>0.06</v>
      </c>
    </row>
    <row r="183" spans="2:16" ht="15.6" hidden="1" thickTop="1">
      <c r="B183" s="1373" t="s">
        <v>340</v>
      </c>
      <c r="C183" s="1374">
        <v>-0.272213662484244</v>
      </c>
      <c r="D183" s="1640">
        <v>-7.083328007229106E-3</v>
      </c>
      <c r="E183" s="1669">
        <v>2.4756281166493643E-2</v>
      </c>
      <c r="F183" s="1653">
        <v>-0.14094262323592899</v>
      </c>
      <c r="G183" s="1653">
        <v>-3.513098981725582E-2</v>
      </c>
      <c r="H183" s="1653">
        <v>-0.28842127459077771</v>
      </c>
      <c r="I183" s="1653">
        <v>-6.1593138038606998E-2</v>
      </c>
      <c r="J183" s="1669">
        <v>-0.25547681090416496</v>
      </c>
      <c r="K183" s="1653">
        <v>-1.1898930449838474E-4</v>
      </c>
      <c r="L183" s="1653">
        <v>-0.14204653894314134</v>
      </c>
      <c r="M183" s="1669">
        <v>-9.2702458065052618E-2</v>
      </c>
      <c r="N183" s="1669">
        <v>-9.5246871275789236E-2</v>
      </c>
      <c r="O183" s="1653">
        <v>-0.75140710578649461</v>
      </c>
      <c r="P183" s="1653">
        <v>-0.35933595650086136</v>
      </c>
    </row>
    <row r="184" spans="2:16" ht="15.6" hidden="1" thickTop="1">
      <c r="B184" s="1373" t="s">
        <v>341</v>
      </c>
      <c r="C184" s="1375">
        <v>-4.5220342858565132E-2</v>
      </c>
      <c r="D184" s="1640">
        <v>-3.985797150485304E-3</v>
      </c>
      <c r="E184" s="1669">
        <v>-0.6157210363614829</v>
      </c>
      <c r="F184" s="1653">
        <v>-0.52396086104237183</v>
      </c>
      <c r="G184" s="1653">
        <v>3.6737938644315626E-2</v>
      </c>
      <c r="H184" s="1653">
        <v>-0.41623685882292705</v>
      </c>
      <c r="I184" s="1653">
        <v>-0.38021696326886456</v>
      </c>
      <c r="J184" s="1669">
        <v>-1.3553985690217818E-2</v>
      </c>
      <c r="K184" s="1653">
        <v>0</v>
      </c>
      <c r="L184" s="1653">
        <v>1.2778849865380248</v>
      </c>
      <c r="M184" s="1669">
        <v>-0.29682213892621157</v>
      </c>
      <c r="N184" s="1669">
        <v>-0.30654743122832118</v>
      </c>
      <c r="O184" s="1653">
        <v>-0.47236820341396424</v>
      </c>
      <c r="P184" s="1653">
        <v>-0.35933595650086136</v>
      </c>
    </row>
    <row r="185" spans="2:16" ht="15.6" hidden="1" thickTop="1">
      <c r="B185" s="1165" t="s">
        <v>342</v>
      </c>
      <c r="C185" s="1164">
        <v>-0.43</v>
      </c>
      <c r="D185" s="1375">
        <v>-0.31</v>
      </c>
      <c r="E185" s="1669">
        <v>-0.08</v>
      </c>
      <c r="F185" s="1653">
        <v>-0.32</v>
      </c>
      <c r="G185" s="1653">
        <v>0.61</v>
      </c>
      <c r="H185" s="1653">
        <v>-0.47</v>
      </c>
      <c r="I185" s="1653">
        <v>0.02</v>
      </c>
      <c r="J185" s="1669">
        <v>-0.14000000000000001</v>
      </c>
      <c r="K185" s="1653">
        <v>0</v>
      </c>
      <c r="L185" s="1653">
        <v>-0.18</v>
      </c>
      <c r="M185" s="1669">
        <v>0.12</v>
      </c>
      <c r="N185" s="1669">
        <v>-0.17</v>
      </c>
      <c r="O185" s="1653">
        <v>-0.53</v>
      </c>
      <c r="P185" s="1653">
        <v>-0.28999999999999998</v>
      </c>
    </row>
    <row r="186" spans="2:16" ht="15.6" hidden="1" thickTop="1">
      <c r="B186" s="1165" t="s">
        <v>343</v>
      </c>
      <c r="C186" s="1164">
        <v>-0.14575868826649518</v>
      </c>
      <c r="D186" s="1375">
        <v>-0.18877153252403467</v>
      </c>
      <c r="E186" s="1669">
        <v>-1.2919365150898532E-2</v>
      </c>
      <c r="F186" s="1653">
        <v>-0.23740520713445568</v>
      </c>
      <c r="G186" s="1653">
        <v>2.3196627665145186E-3</v>
      </c>
      <c r="H186" s="1653">
        <v>-7.8990901636166733E-2</v>
      </c>
      <c r="I186" s="1653">
        <v>-0.22655708014720499</v>
      </c>
      <c r="J186" s="1669">
        <v>-2.3975965100020424E-2</v>
      </c>
      <c r="K186" s="1653">
        <v>2.8252021068403188</v>
      </c>
      <c r="L186" s="1653">
        <v>-2.9019612653113924E-2</v>
      </c>
      <c r="M186" s="1669">
        <v>-1.733207605679743E-2</v>
      </c>
      <c r="N186" s="1669">
        <v>0.2174417851561028</v>
      </c>
      <c r="O186" s="1653">
        <v>3.7928792672570211E-2</v>
      </c>
      <c r="P186" s="1653">
        <v>0.16049910816811064</v>
      </c>
    </row>
    <row r="187" spans="2:16" ht="15.6" hidden="1" thickTop="1">
      <c r="B187" s="1165" t="s">
        <v>344</v>
      </c>
      <c r="C187" s="1164">
        <v>-0.41</v>
      </c>
      <c r="D187" s="1375">
        <v>-0.15</v>
      </c>
      <c r="E187" s="1669">
        <v>0.18</v>
      </c>
      <c r="F187" s="1653">
        <v>-7.0000000000000007E-2</v>
      </c>
      <c r="G187" s="1653">
        <v>-0.06</v>
      </c>
      <c r="H187" s="1653">
        <v>-0.25</v>
      </c>
      <c r="I187" s="1653">
        <v>-0.03</v>
      </c>
      <c r="J187" s="1669">
        <v>0.09</v>
      </c>
      <c r="K187" s="1653">
        <v>0</v>
      </c>
      <c r="L187" s="1653">
        <v>-7.0000000000000007E-2</v>
      </c>
      <c r="M187" s="1669">
        <v>-0.3</v>
      </c>
      <c r="N187" s="1669">
        <v>-0.06</v>
      </c>
      <c r="O187" s="1653">
        <v>-0.21</v>
      </c>
      <c r="P187" s="1653">
        <v>-0.11</v>
      </c>
    </row>
    <row r="188" spans="2:16" ht="15.6" hidden="1" thickTop="1">
      <c r="B188" s="946"/>
      <c r="C188" s="923"/>
      <c r="D188" s="1641"/>
      <c r="E188" s="1670"/>
      <c r="F188" s="1654"/>
      <c r="G188" s="1654"/>
      <c r="H188" s="1654"/>
      <c r="I188" s="1654"/>
      <c r="J188" s="1670"/>
      <c r="K188" s="1654"/>
      <c r="L188" s="1654"/>
      <c r="M188" s="1670"/>
      <c r="N188" s="1670"/>
      <c r="O188" s="1654"/>
      <c r="P188" s="1654"/>
    </row>
    <row r="189" spans="2:16" ht="15.6" hidden="1" thickTop="1">
      <c r="B189" s="1163">
        <v>2016</v>
      </c>
      <c r="C189" s="1164"/>
      <c r="D189" s="1375"/>
      <c r="E189" s="1669"/>
      <c r="F189" s="1653"/>
      <c r="G189" s="1653"/>
      <c r="H189" s="1653"/>
      <c r="I189" s="1653"/>
      <c r="J189" s="1669"/>
      <c r="K189" s="1653"/>
      <c r="L189" s="1653"/>
      <c r="M189" s="1669"/>
      <c r="N189" s="1669"/>
      <c r="O189" s="1653"/>
      <c r="P189" s="1653"/>
    </row>
    <row r="190" spans="2:16" ht="15.6" hidden="1" thickTop="1">
      <c r="B190" s="1165" t="s">
        <v>345</v>
      </c>
      <c r="C190" s="1164">
        <v>0.05</v>
      </c>
      <c r="D190" s="1375">
        <v>-0.02</v>
      </c>
      <c r="E190" s="1669">
        <v>-0.04</v>
      </c>
      <c r="F190" s="1653">
        <v>-0.3</v>
      </c>
      <c r="G190" s="1653">
        <v>-0.15</v>
      </c>
      <c r="H190" s="1653">
        <v>-0.37</v>
      </c>
      <c r="I190" s="1653">
        <v>0</v>
      </c>
      <c r="J190" s="1669">
        <v>-0.18</v>
      </c>
      <c r="K190" s="1653">
        <v>0</v>
      </c>
      <c r="L190" s="1653">
        <v>-0.16</v>
      </c>
      <c r="M190" s="1669">
        <v>-0.28999999999999998</v>
      </c>
      <c r="N190" s="1669">
        <v>-0.13</v>
      </c>
      <c r="O190" s="1653">
        <v>0.13</v>
      </c>
      <c r="P190" s="1653">
        <v>-0.05</v>
      </c>
    </row>
    <row r="191" spans="2:16" ht="15.6" hidden="1" thickTop="1">
      <c r="B191" s="1165" t="s">
        <v>334</v>
      </c>
      <c r="C191" s="1164">
        <v>-0.14000000000000001</v>
      </c>
      <c r="D191" s="1375">
        <v>0</v>
      </c>
      <c r="E191" s="1669">
        <v>-0.12</v>
      </c>
      <c r="F191" s="1653">
        <v>-0.19</v>
      </c>
      <c r="G191" s="1653">
        <v>-0.17</v>
      </c>
      <c r="H191" s="1653">
        <v>-0.37</v>
      </c>
      <c r="I191" s="1653">
        <v>-0.13</v>
      </c>
      <c r="J191" s="1669">
        <v>-0.01</v>
      </c>
      <c r="K191" s="1653">
        <v>0</v>
      </c>
      <c r="L191" s="1653">
        <v>-0.17</v>
      </c>
      <c r="M191" s="1669">
        <v>0.06</v>
      </c>
      <c r="N191" s="1669">
        <v>-0.14000000000000001</v>
      </c>
      <c r="O191" s="1653">
        <v>-0.03</v>
      </c>
      <c r="P191" s="1653">
        <v>-0.1</v>
      </c>
    </row>
    <row r="192" spans="2:16" ht="15.6" hidden="1" thickTop="1">
      <c r="B192" s="1165" t="s">
        <v>335</v>
      </c>
      <c r="C192" s="1164">
        <v>-0.1452037104729631</v>
      </c>
      <c r="D192" s="1375">
        <v>-0.17357853356986253</v>
      </c>
      <c r="E192" s="1669">
        <v>-1.0347223219900115</v>
      </c>
      <c r="F192" s="1653">
        <v>-0.72862919095217915</v>
      </c>
      <c r="G192" s="1653">
        <v>-0.12597538904176586</v>
      </c>
      <c r="H192" s="1653">
        <v>-0.29757643568916192</v>
      </c>
      <c r="I192" s="1653">
        <v>0.41832165959179157</v>
      </c>
      <c r="J192" s="1669">
        <v>-4.0135870125712625E-2</v>
      </c>
      <c r="K192" s="1653">
        <v>3.363162325203195</v>
      </c>
      <c r="L192" s="1653">
        <v>-0.62203943438742249</v>
      </c>
      <c r="M192" s="1669">
        <v>-0.60383725427171075</v>
      </c>
      <c r="N192" s="1669">
        <v>-0.10984460969247767</v>
      </c>
      <c r="O192" s="1653">
        <v>-0.13339203008780887</v>
      </c>
      <c r="P192" s="1653">
        <v>-0.11731636740707208</v>
      </c>
    </row>
    <row r="193" spans="2:16" ht="15.6" hidden="1" thickTop="1">
      <c r="B193" s="1165" t="s">
        <v>336</v>
      </c>
      <c r="C193" s="1164">
        <v>2.5539133061580621E-2</v>
      </c>
      <c r="D193" s="1375">
        <v>-0.14370025521585061</v>
      </c>
      <c r="E193" s="1669">
        <v>-2.4078329058929704E-2</v>
      </c>
      <c r="F193" s="1653">
        <v>-0.32485851268504451</v>
      </c>
      <c r="G193" s="1653">
        <v>-4.1807288165163214E-3</v>
      </c>
      <c r="H193" s="1653">
        <v>7.330816433370746E-2</v>
      </c>
      <c r="I193" s="1653">
        <v>-7.9915645435724159E-2</v>
      </c>
      <c r="J193" s="1669">
        <v>-2.3437216541677408E-2</v>
      </c>
      <c r="K193" s="1653">
        <v>-1.3891041574154439E-2</v>
      </c>
      <c r="L193" s="1653">
        <v>-8.804608933186131E-2</v>
      </c>
      <c r="M193" s="1669">
        <v>-0.35484840599306899</v>
      </c>
      <c r="N193" s="1669">
        <v>-7.9445153206114671E-2</v>
      </c>
      <c r="O193" s="1653">
        <v>-0.50545202523969435</v>
      </c>
      <c r="P193" s="1653">
        <v>-0.21459829467898039</v>
      </c>
    </row>
    <row r="194" spans="2:16" ht="15.6" hidden="1" thickTop="1">
      <c r="B194" s="1165" t="s">
        <v>337</v>
      </c>
      <c r="C194" s="1164">
        <v>-0.28774136792316662</v>
      </c>
      <c r="D194" s="1375">
        <v>-0.21926308630029201</v>
      </c>
      <c r="E194" s="1669">
        <v>0.12215755635458514</v>
      </c>
      <c r="F194" s="1653">
        <v>-0.10941204788691428</v>
      </c>
      <c r="G194" s="1653">
        <v>-0.18392025226198205</v>
      </c>
      <c r="H194" s="1653">
        <v>-0.10841716679572677</v>
      </c>
      <c r="I194" s="1653">
        <v>-1.6084540838749217</v>
      </c>
      <c r="J194" s="1669">
        <v>6.2793966098073639E-2</v>
      </c>
      <c r="K194" s="1653">
        <v>1.5184575417936941E-3</v>
      </c>
      <c r="L194" s="1653">
        <v>2.4715251915807812E-2</v>
      </c>
      <c r="M194" s="1669">
        <v>-0.33275398569235781</v>
      </c>
      <c r="N194" s="1669">
        <v>-0.12179873490071325</v>
      </c>
      <c r="O194" s="1653">
        <v>-0.48839384537515684</v>
      </c>
      <c r="P194" s="1653">
        <v>-0.23776414852796357</v>
      </c>
    </row>
    <row r="195" spans="2:16" ht="15.6" hidden="1" thickTop="1">
      <c r="B195" s="1165" t="s">
        <v>338</v>
      </c>
      <c r="C195" s="1164">
        <v>6.986640140853595E-2</v>
      </c>
      <c r="D195" s="1375">
        <v>-0.21010847821572032</v>
      </c>
      <c r="E195" s="1669">
        <v>0.57919202563947447</v>
      </c>
      <c r="F195" s="1653">
        <v>3.4024556858036625E-2</v>
      </c>
      <c r="G195" s="1653">
        <v>0.14574772823323645</v>
      </c>
      <c r="H195" s="1653">
        <v>-8.4331854258290484E-2</v>
      </c>
      <c r="I195" s="1653">
        <v>-5.0866719841446972E-3</v>
      </c>
      <c r="J195" s="1669">
        <v>-0.23494566261447192</v>
      </c>
      <c r="K195" s="1653">
        <v>2.6522915407413583</v>
      </c>
      <c r="L195" s="1653">
        <v>0.30680626757091378</v>
      </c>
      <c r="M195" s="1669">
        <v>9.0680879224036559E-2</v>
      </c>
      <c r="N195" s="1669">
        <v>0.44442400613575739</v>
      </c>
      <c r="O195" s="1653">
        <v>-0.35049258315357212</v>
      </c>
      <c r="P195" s="1653">
        <v>0.19359893982937582</v>
      </c>
    </row>
    <row r="196" spans="2:16" ht="19.5" hidden="1" customHeight="1">
      <c r="B196" s="1165" t="s">
        <v>339</v>
      </c>
      <c r="C196" s="1166">
        <v>0.01</v>
      </c>
      <c r="D196" s="1642">
        <v>-0.15116881695471651</v>
      </c>
      <c r="E196" s="1671">
        <v>4.3829385535243404E-2</v>
      </c>
      <c r="F196" s="1655">
        <v>4.9405962600723718E-2</v>
      </c>
      <c r="G196" s="1655">
        <v>-0.14779477239865724</v>
      </c>
      <c r="H196" s="1655">
        <v>-3.0465652337285931E-2</v>
      </c>
      <c r="I196" s="1655">
        <v>-0.36487628373269576</v>
      </c>
      <c r="J196" s="1671">
        <v>8.6803367886090221E-2</v>
      </c>
      <c r="K196" s="1655">
        <v>4.300952272773273E-4</v>
      </c>
      <c r="L196" s="1655">
        <v>4.0604559518997441E-2</v>
      </c>
      <c r="M196" s="1671">
        <v>-0.3</v>
      </c>
      <c r="N196" s="1671">
        <v>-0.03</v>
      </c>
      <c r="O196" s="1655">
        <v>-0.52</v>
      </c>
      <c r="P196" s="1655">
        <v>-0.18547053508086719</v>
      </c>
    </row>
    <row r="197" spans="2:16" ht="15" hidden="1" customHeight="1">
      <c r="B197" s="1165" t="s">
        <v>340</v>
      </c>
      <c r="C197" s="1166">
        <v>-6.2864628779266241E-2</v>
      </c>
      <c r="D197" s="1642">
        <v>-0.21648457342146799</v>
      </c>
      <c r="E197" s="1671">
        <v>1.9561102886314075E-3</v>
      </c>
      <c r="F197" s="1655">
        <v>-3.1267592495879626E-2</v>
      </c>
      <c r="G197" s="1655">
        <v>-2.2690478454094887E-2</v>
      </c>
      <c r="H197" s="1655">
        <v>-0.12741091072896893</v>
      </c>
      <c r="I197" s="1655">
        <v>-1.9276641431403618E-2</v>
      </c>
      <c r="J197" s="1671">
        <v>-0.101981008331677</v>
      </c>
      <c r="K197" s="1655">
        <v>0</v>
      </c>
      <c r="L197" s="1655">
        <v>8.8947302420763208E-3</v>
      </c>
      <c r="M197" s="1671">
        <v>0.12546641762898503</v>
      </c>
      <c r="N197" s="1671">
        <v>-4.3133483312971066E-2</v>
      </c>
      <c r="O197" s="1655">
        <v>-0.31093935790984517</v>
      </c>
      <c r="P197" s="1655">
        <v>-0.12689208254056439</v>
      </c>
    </row>
    <row r="198" spans="2:16" ht="15" hidden="1" customHeight="1">
      <c r="B198" s="1165" t="s">
        <v>341</v>
      </c>
      <c r="C198" s="1166">
        <v>0.103576458275767</v>
      </c>
      <c r="D198" s="1642">
        <v>-3.2555824489632901E-2</v>
      </c>
      <c r="E198" s="1671">
        <v>-1.1084461284253999</v>
      </c>
      <c r="F198" s="1655">
        <v>-0.27213197927112853</v>
      </c>
      <c r="G198" s="1655">
        <v>-2.6265714496154224E-2</v>
      </c>
      <c r="H198" s="1655">
        <v>-8.0577512431290188E-2</v>
      </c>
      <c r="I198" s="1655">
        <v>-8.5703451573149181E-2</v>
      </c>
      <c r="J198" s="1671">
        <v>-0.25901187587000774</v>
      </c>
      <c r="K198" s="1655">
        <v>0</v>
      </c>
      <c r="L198" s="1655">
        <v>6.4181463374168857E-3</v>
      </c>
      <c r="M198" s="1671">
        <v>9.6019042531247933E-2</v>
      </c>
      <c r="N198" s="1671">
        <v>-0.34424657370594192</v>
      </c>
      <c r="O198" s="1655">
        <v>-6.0374865650325599E-2</v>
      </c>
      <c r="P198" s="1655">
        <v>-0.25562685727327228</v>
      </c>
    </row>
    <row r="199" spans="2:16" ht="15" hidden="1" customHeight="1">
      <c r="B199" s="1165" t="s">
        <v>342</v>
      </c>
      <c r="C199" s="1166">
        <v>-4.5856603779426131E-2</v>
      </c>
      <c r="D199" s="1642">
        <v>-0.23915165795017623</v>
      </c>
      <c r="E199" s="1671">
        <v>-0.12861267928078179</v>
      </c>
      <c r="F199" s="1655">
        <v>6.3405742695121781E-2</v>
      </c>
      <c r="G199" s="1655">
        <v>-2.755309775345216E-2</v>
      </c>
      <c r="H199" s="1655">
        <v>-6.2675926454280884E-2</v>
      </c>
      <c r="I199" s="1655">
        <v>0</v>
      </c>
      <c r="J199" s="1671">
        <v>-1.3287178712051428E-2</v>
      </c>
      <c r="K199" s="1655">
        <v>0</v>
      </c>
      <c r="L199" s="1655">
        <v>-6.3894007987264079E-2</v>
      </c>
      <c r="M199" s="1671">
        <v>0.16651409335928236</v>
      </c>
      <c r="N199" s="1671">
        <v>-5.1593879526390385E-2</v>
      </c>
      <c r="O199" s="1655">
        <v>0.39950869617260132</v>
      </c>
      <c r="P199" s="1655">
        <v>8.9508020797324228E-2</v>
      </c>
    </row>
    <row r="200" spans="2:16" ht="15" hidden="1" customHeight="1">
      <c r="B200" s="1165" t="s">
        <v>343</v>
      </c>
      <c r="C200" s="1166">
        <v>0.06</v>
      </c>
      <c r="D200" s="1642">
        <v>-8.6256904636954346E-2</v>
      </c>
      <c r="E200" s="1671">
        <v>4.7471815230437642E-4</v>
      </c>
      <c r="F200" s="1655">
        <v>9.6491801639771779E-2</v>
      </c>
      <c r="G200" s="1655">
        <v>-6.5506299571367776E-2</v>
      </c>
      <c r="H200" s="1655">
        <v>0.33117518149387593</v>
      </c>
      <c r="I200" s="1655">
        <v>0</v>
      </c>
      <c r="J200" s="1671">
        <v>0.18480802443959021</v>
      </c>
      <c r="K200" s="1655">
        <v>-2.4606685566994031</v>
      </c>
      <c r="L200" s="1655">
        <v>-6.9174315520781349E-3</v>
      </c>
      <c r="M200" s="1671">
        <v>0.13682668263195197</v>
      </c>
      <c r="N200" s="1671">
        <v>-0.22107766017623476</v>
      </c>
      <c r="O200" s="1655">
        <v>0.537991525273668</v>
      </c>
      <c r="P200" s="1655">
        <v>1.7089539595872338E-2</v>
      </c>
    </row>
    <row r="201" spans="2:16" ht="15" hidden="1" customHeight="1">
      <c r="B201" s="1165" t="s">
        <v>344</v>
      </c>
      <c r="C201" s="1166">
        <v>-5.5155701011611047E-2</v>
      </c>
      <c r="D201" s="1642">
        <v>8.7680175491566814E-2</v>
      </c>
      <c r="E201" s="1671">
        <v>-0.59466788406613569</v>
      </c>
      <c r="F201" s="1655">
        <v>0.45843326923238337</v>
      </c>
      <c r="G201" s="1655">
        <v>9.4953347572124258E-2</v>
      </c>
      <c r="H201" s="1655">
        <v>-0.27129849886291524</v>
      </c>
      <c r="I201" s="1655">
        <v>0</v>
      </c>
      <c r="J201" s="1671">
        <v>0.28848346753309606</v>
      </c>
      <c r="K201" s="1655">
        <v>4.7645700668397239E-3</v>
      </c>
      <c r="L201" s="1655">
        <v>0.15901851006911993</v>
      </c>
      <c r="M201" s="1671">
        <v>0.34261473215020377</v>
      </c>
      <c r="N201" s="1671">
        <v>-9.2204748943436332E-2</v>
      </c>
      <c r="O201" s="1655">
        <v>0.38100461425645271</v>
      </c>
      <c r="P201" s="1655">
        <v>5.7043728927941295E-2</v>
      </c>
    </row>
    <row r="202" spans="2:16" ht="15" customHeight="1" thickTop="1">
      <c r="B202" s="1167"/>
      <c r="C202" s="1166"/>
      <c r="D202" s="1642"/>
      <c r="E202" s="1671"/>
      <c r="F202" s="1655"/>
      <c r="G202" s="1655"/>
      <c r="H202" s="1655"/>
      <c r="I202" s="1655"/>
      <c r="J202" s="1671"/>
      <c r="K202" s="1655"/>
      <c r="L202" s="1655"/>
      <c r="M202" s="1671"/>
      <c r="N202" s="1671"/>
      <c r="O202" s="1655"/>
      <c r="P202" s="1655"/>
    </row>
    <row r="203" spans="2:16" ht="15" customHeight="1">
      <c r="B203" s="1163">
        <v>2017</v>
      </c>
      <c r="C203" s="1166"/>
      <c r="D203" s="1642"/>
      <c r="E203" s="1671"/>
      <c r="F203" s="1655"/>
      <c r="G203" s="1655"/>
      <c r="H203" s="1655"/>
      <c r="I203" s="1655"/>
      <c r="J203" s="1671"/>
      <c r="K203" s="1655"/>
      <c r="L203" s="1655"/>
      <c r="M203" s="1671"/>
      <c r="N203" s="1671"/>
      <c r="O203" s="1655"/>
      <c r="P203" s="1655"/>
    </row>
    <row r="204" spans="2:16">
      <c r="B204" s="1167" t="s">
        <v>345</v>
      </c>
      <c r="C204" s="1166">
        <v>-0.14395699733885658</v>
      </c>
      <c r="D204" s="1642">
        <v>-0.14519912561157255</v>
      </c>
      <c r="E204" s="1671">
        <v>9.6778981249800999E-2</v>
      </c>
      <c r="F204" s="1655">
        <v>0.33723384170307735</v>
      </c>
      <c r="G204" s="1655">
        <v>-0.1466428277484777</v>
      </c>
      <c r="H204" s="1655">
        <v>-0.74629185797573383</v>
      </c>
      <c r="I204" s="1655">
        <v>0.43726443050133845</v>
      </c>
      <c r="J204" s="1671">
        <v>0.26773485741575787</v>
      </c>
      <c r="K204" s="1655">
        <v>3.9438429433324984E-5</v>
      </c>
      <c r="L204" s="1655">
        <v>0.29371371495956478</v>
      </c>
      <c r="M204" s="1671">
        <v>7.9437862911047041E-2</v>
      </c>
      <c r="N204" s="1671">
        <v>7.1084034325874512E-3</v>
      </c>
      <c r="O204" s="1655">
        <v>0.79606344286153874</v>
      </c>
      <c r="P204" s="1655">
        <v>0.23243531654664196</v>
      </c>
    </row>
    <row r="205" spans="2:16">
      <c r="B205" s="1167" t="s">
        <v>334</v>
      </c>
      <c r="C205" s="1166">
        <v>4.9185642596372148E-2</v>
      </c>
      <c r="D205" s="1642">
        <v>-0.13991496323225716</v>
      </c>
      <c r="E205" s="1671">
        <v>0.13435504202914395</v>
      </c>
      <c r="F205" s="1655">
        <v>0.69748811855021575</v>
      </c>
      <c r="G205" s="1655">
        <v>-2.5912676037276317E-2</v>
      </c>
      <c r="H205" s="1655">
        <v>0.10694149514709483</v>
      </c>
      <c r="I205" s="1655">
        <v>2.5296000245367267E-3</v>
      </c>
      <c r="J205" s="1671">
        <v>-3.7355531393723496E-2</v>
      </c>
      <c r="K205" s="1655">
        <v>0</v>
      </c>
      <c r="L205" s="1655">
        <v>0.17892984593532724</v>
      </c>
      <c r="M205" s="1671">
        <v>0.5175567960908678</v>
      </c>
      <c r="N205" s="1671">
        <v>0.23150082639258329</v>
      </c>
      <c r="O205" s="1655">
        <v>1.56209280663544</v>
      </c>
      <c r="P205" s="1655">
        <v>0.61365710823693131</v>
      </c>
    </row>
    <row r="206" spans="2:16">
      <c r="B206" s="1167" t="s">
        <v>335</v>
      </c>
      <c r="C206" s="1166">
        <v>0.15481245504314067</v>
      </c>
      <c r="D206" s="1642">
        <v>3.3813402974969264E-2</v>
      </c>
      <c r="E206" s="1671">
        <v>-6.5371876881448188E-2</v>
      </c>
      <c r="F206" s="1655">
        <v>0.63560986498480965</v>
      </c>
      <c r="G206" s="1655">
        <v>0.11465486117392398</v>
      </c>
      <c r="H206" s="1655">
        <v>0.21335493060932187</v>
      </c>
      <c r="I206" s="1655">
        <v>-1.7394084729738246E-2</v>
      </c>
      <c r="J206" s="1671">
        <v>0.18087095069707626</v>
      </c>
      <c r="K206" s="1655">
        <v>0</v>
      </c>
      <c r="L206" s="1655">
        <v>8.4341831797285494E-3</v>
      </c>
      <c r="M206" s="1671">
        <v>0.3592053623065361</v>
      </c>
      <c r="N206" s="1671">
        <v>0.1309698324961861</v>
      </c>
      <c r="O206" s="1655">
        <v>-0.21394473405654812</v>
      </c>
      <c r="P206" s="1655">
        <v>3.0973897910446802E-2</v>
      </c>
    </row>
    <row r="207" spans="2:16">
      <c r="B207" s="1167" t="s">
        <v>336</v>
      </c>
      <c r="C207" s="1166">
        <v>-0.1140898058741624</v>
      </c>
      <c r="D207" s="1642">
        <v>2.2539226657913858E-2</v>
      </c>
      <c r="E207" s="1671">
        <v>3.7273509686253092E-2</v>
      </c>
      <c r="F207" s="1655">
        <v>6.1276709580027067E-2</v>
      </c>
      <c r="G207" s="1655">
        <v>-4.082799681933702E-2</v>
      </c>
      <c r="H207" s="1655">
        <v>3.8058141227370612E-3</v>
      </c>
      <c r="I207" s="1655">
        <v>5.0730198761850254E-2</v>
      </c>
      <c r="J207" s="1671">
        <v>2.0591744059705874E-2</v>
      </c>
      <c r="K207" s="1655">
        <v>2.0215136956984958</v>
      </c>
      <c r="L207" s="1655">
        <v>0.33904277227867485</v>
      </c>
      <c r="M207" s="1671">
        <v>-6.7380858327426019E-2</v>
      </c>
      <c r="N207" s="1671">
        <v>0.22325987328701835</v>
      </c>
      <c r="O207" s="1655">
        <v>-0.3600415835995352</v>
      </c>
      <c r="P207" s="1655">
        <v>5.4566032503644557E-2</v>
      </c>
    </row>
    <row r="208" spans="2:16">
      <c r="B208" s="1167" t="s">
        <v>337</v>
      </c>
      <c r="C208" s="1166">
        <v>0.12628402014167595</v>
      </c>
      <c r="D208" s="1642">
        <v>9.430034530448772E-2</v>
      </c>
      <c r="E208" s="1671">
        <v>-6.7036224933203492E-3</v>
      </c>
      <c r="F208" s="1655">
        <v>1.7569109717063824E-2</v>
      </c>
      <c r="G208" s="1655">
        <v>0.13378164057702424</v>
      </c>
      <c r="H208" s="1655">
        <v>3.9135094650943891E-2</v>
      </c>
      <c r="I208" s="1655">
        <v>0</v>
      </c>
      <c r="J208" s="1671">
        <v>-0.20757677688492127</v>
      </c>
      <c r="K208" s="1655">
        <v>2.9759974633059016E-3</v>
      </c>
      <c r="L208" s="1655">
        <v>-0.38952049646682196</v>
      </c>
      <c r="M208" s="1671">
        <v>-9.1016830068291199E-2</v>
      </c>
      <c r="N208" s="1671">
        <v>1.081369536857224E-2</v>
      </c>
      <c r="O208" s="1655">
        <v>6.533346042156829E-2</v>
      </c>
      <c r="P208" s="1655">
        <v>2.6515760183709602E-2</v>
      </c>
    </row>
    <row r="209" spans="2:16">
      <c r="B209" s="1167" t="s">
        <v>338</v>
      </c>
      <c r="C209" s="1166">
        <v>0.21089998317589398</v>
      </c>
      <c r="D209" s="1642">
        <v>2.8809600192158946E-2</v>
      </c>
      <c r="E209" s="1671">
        <v>-0.82062489556931073</v>
      </c>
      <c r="F209" s="1655">
        <v>0.38345167441851125</v>
      </c>
      <c r="G209" s="1655">
        <v>-3.3994069110276914E-2</v>
      </c>
      <c r="H209" s="1655">
        <v>-0.18176557933743398</v>
      </c>
      <c r="I209" s="1655">
        <v>-3.2643690313527429E-3</v>
      </c>
      <c r="J209" s="1671">
        <v>0.17725727208042219</v>
      </c>
      <c r="K209" s="1655">
        <v>0</v>
      </c>
      <c r="L209" s="1655">
        <v>0.28858177669628393</v>
      </c>
      <c r="M209" s="1671">
        <v>0.33108322842563265</v>
      </c>
      <c r="N209" s="1671">
        <v>-0.15254468880143701</v>
      </c>
      <c r="O209" s="1655">
        <v>-0.45010869819855914</v>
      </c>
      <c r="P209" s="1655">
        <v>-0.23827841460168919</v>
      </c>
    </row>
    <row r="210" spans="2:16">
      <c r="B210" s="1167" t="s">
        <v>339</v>
      </c>
      <c r="C210" s="1166">
        <v>0.18946982379788313</v>
      </c>
      <c r="D210" s="1642">
        <v>7.9740698035069002E-3</v>
      </c>
      <c r="E210" s="1671">
        <v>7.3838384747393349E-3</v>
      </c>
      <c r="F210" s="1655">
        <v>-6.1639010009517659E-2</v>
      </c>
      <c r="G210" s="1655">
        <v>1.477627634363099E-2</v>
      </c>
      <c r="H210" s="1655">
        <v>-0.23313364816450743</v>
      </c>
      <c r="I210" s="1655">
        <v>-7.9124620369164234E-2</v>
      </c>
      <c r="J210" s="1671">
        <v>4.586326089515147E-2</v>
      </c>
      <c r="K210" s="1655">
        <v>-2.8093900613991751</v>
      </c>
      <c r="L210" s="1655">
        <v>1.0958504213940845</v>
      </c>
      <c r="M210" s="1671">
        <v>0.10565213894724312</v>
      </c>
      <c r="N210" s="1671">
        <v>-0.33181203841549101</v>
      </c>
      <c r="O210" s="1655">
        <v>-0.42060931858862727</v>
      </c>
      <c r="P210" s="1655">
        <v>-0.35734186204675611</v>
      </c>
    </row>
    <row r="211" spans="2:16">
      <c r="B211" s="1167" t="s">
        <v>340</v>
      </c>
      <c r="C211" s="1166">
        <v>-0.18162079120147556</v>
      </c>
      <c r="D211" s="1642">
        <v>0.10388131019873903</v>
      </c>
      <c r="E211" s="1671">
        <v>5.7605966426144128E-2</v>
      </c>
      <c r="F211" s="1655">
        <v>5.490493388631279E-2</v>
      </c>
      <c r="G211" s="1655">
        <v>3.0753806272931783E-2</v>
      </c>
      <c r="H211" s="1655">
        <v>-2.883244241103089E-3</v>
      </c>
      <c r="I211" s="1655">
        <v>2.9610425555715025E-2</v>
      </c>
      <c r="J211" s="1671">
        <v>0.12737528255311048</v>
      </c>
      <c r="K211" s="1655">
        <v>0</v>
      </c>
      <c r="L211" s="1655">
        <v>3.4540985667241841E-4</v>
      </c>
      <c r="M211" s="1671">
        <v>5.5133483164016006E-2</v>
      </c>
      <c r="N211" s="1671">
        <v>6.5871448875487459E-3</v>
      </c>
      <c r="O211" s="1655">
        <v>-0.4698771410876379</v>
      </c>
      <c r="P211" s="1655">
        <v>-0.13031260789845289</v>
      </c>
    </row>
    <row r="212" spans="2:16">
      <c r="B212" s="1167" t="s">
        <v>341</v>
      </c>
      <c r="C212" s="1166">
        <v>2.1563309941008413E-2</v>
      </c>
      <c r="D212" s="1642">
        <v>0.45048075833891144</v>
      </c>
      <c r="E212" s="1671">
        <v>0.23502458419280003</v>
      </c>
      <c r="F212" s="1655">
        <v>1.0993584978537427</v>
      </c>
      <c r="G212" s="1655">
        <v>7.167385924384817E-2</v>
      </c>
      <c r="H212" s="1655">
        <v>-0.30641976582208574</v>
      </c>
      <c r="I212" s="1655">
        <v>0.1442621503936703</v>
      </c>
      <c r="J212" s="1671">
        <v>0.64456710395477401</v>
      </c>
      <c r="K212" s="1655">
        <v>0</v>
      </c>
      <c r="L212" s="1655">
        <v>5.1193646715064212E-2</v>
      </c>
      <c r="M212" s="1671">
        <v>0.11902700421717594</v>
      </c>
      <c r="N212" s="1671">
        <v>0.2689140860558048</v>
      </c>
      <c r="O212" s="1655">
        <v>0.65770031233862714</v>
      </c>
      <c r="P212" s="1655">
        <v>0.38024198967359091</v>
      </c>
    </row>
    <row r="213" spans="2:16">
      <c r="B213" s="1167" t="s">
        <v>342</v>
      </c>
      <c r="C213" s="1166">
        <v>0.63153391201622444</v>
      </c>
      <c r="D213" s="1642">
        <v>1.4433931344024264</v>
      </c>
      <c r="E213" s="1671">
        <v>0.24321491961687425</v>
      </c>
      <c r="F213" s="1655">
        <v>3.4939779159946394</v>
      </c>
      <c r="G213" s="1655">
        <v>1.0669075724422328</v>
      </c>
      <c r="H213" s="1655">
        <v>1.0765781032526567</v>
      </c>
      <c r="I213" s="1655">
        <v>0.36930128711900601</v>
      </c>
      <c r="J213" s="1671">
        <v>3.0803054341849379</v>
      </c>
      <c r="K213" s="1655">
        <v>0</v>
      </c>
      <c r="L213" s="1655">
        <v>0.45239846130591399</v>
      </c>
      <c r="M213" s="1671">
        <v>2.656132602435135</v>
      </c>
      <c r="N213" s="1671">
        <v>1.2481986732169492</v>
      </c>
      <c r="O213" s="1655">
        <v>2.2656029547107437</v>
      </c>
      <c r="P213" s="1655">
        <v>1.5403349480904716</v>
      </c>
    </row>
    <row r="214" spans="2:16">
      <c r="B214" s="1167" t="s">
        <v>343</v>
      </c>
      <c r="C214" s="1166">
        <v>0.27701677149156723</v>
      </c>
      <c r="D214" s="1642">
        <v>0.61577708705375933</v>
      </c>
      <c r="E214" s="1671">
        <v>6.3544665937365075E-2</v>
      </c>
      <c r="F214" s="1655">
        <v>1.3179667138828677</v>
      </c>
      <c r="G214" s="1655">
        <v>0.37853597357011548</v>
      </c>
      <c r="H214" s="1655">
        <v>0.29470124200134951</v>
      </c>
      <c r="I214" s="1655">
        <v>-4.2459165787112063E-2</v>
      </c>
      <c r="J214" s="1671">
        <v>1.1369092066000785</v>
      </c>
      <c r="K214" s="1655">
        <v>-1.4287040609325508</v>
      </c>
      <c r="L214" s="1655">
        <v>-0.72219020117625377</v>
      </c>
      <c r="M214" s="1671">
        <v>1.1034357181655574</v>
      </c>
      <c r="N214" s="1671">
        <v>0.32736383628990673</v>
      </c>
      <c r="O214" s="1655">
        <v>1.7430671314525581</v>
      </c>
      <c r="P214" s="1655">
        <v>0.73677073903639645</v>
      </c>
    </row>
    <row r="215" spans="2:16">
      <c r="B215" s="1266" t="s">
        <v>344</v>
      </c>
      <c r="C215" s="1166">
        <v>0.28087393340565647</v>
      </c>
      <c r="D215" s="1642">
        <v>0.71844499795163941</v>
      </c>
      <c r="E215" s="1671">
        <v>-0.4259653476778702</v>
      </c>
      <c r="F215" s="1655">
        <v>0.45080948722098224</v>
      </c>
      <c r="G215" s="1655">
        <v>5.2214220405577549E-3</v>
      </c>
      <c r="H215" s="1655">
        <v>0.29330466571699798</v>
      </c>
      <c r="I215" s="1655">
        <v>-5.1435201068206204E-3</v>
      </c>
      <c r="J215" s="1671">
        <v>0.77830680922059692</v>
      </c>
      <c r="K215" s="1655">
        <v>2.5625910028637122E-3</v>
      </c>
      <c r="L215" s="1655">
        <v>0.48687091288193152</v>
      </c>
      <c r="M215" s="1671">
        <v>0.74284056951428035</v>
      </c>
      <c r="N215" s="1671">
        <v>0.21293732487357442</v>
      </c>
      <c r="O215" s="1655">
        <v>1.2903912175466381</v>
      </c>
      <c r="P215" s="1655">
        <v>0.52763853521511361</v>
      </c>
    </row>
    <row r="216" spans="2:16">
      <c r="B216" s="1266"/>
      <c r="C216" s="1166"/>
      <c r="D216" s="1642"/>
      <c r="E216" s="1671"/>
      <c r="F216" s="1655"/>
      <c r="G216" s="1655"/>
      <c r="H216" s="1655"/>
      <c r="I216" s="1655"/>
      <c r="J216" s="1671"/>
      <c r="K216" s="1655"/>
      <c r="L216" s="1655"/>
      <c r="M216" s="1671"/>
      <c r="N216" s="1671"/>
      <c r="O216" s="1655"/>
      <c r="P216" s="1655"/>
    </row>
    <row r="217" spans="2:16">
      <c r="B217" s="930">
        <v>2018</v>
      </c>
      <c r="C217" s="1166"/>
      <c r="D217" s="1642"/>
      <c r="E217" s="1671"/>
      <c r="F217" s="1655"/>
      <c r="G217" s="1655"/>
      <c r="H217" s="1655"/>
      <c r="I217" s="1655"/>
      <c r="J217" s="1671"/>
      <c r="K217" s="1655"/>
      <c r="L217" s="1655"/>
      <c r="M217" s="1671"/>
      <c r="N217" s="1671"/>
      <c r="O217" s="1655"/>
      <c r="P217" s="1655"/>
    </row>
    <row r="218" spans="2:16">
      <c r="B218" s="1167" t="s">
        <v>345</v>
      </c>
      <c r="C218" s="1166">
        <v>0.1682821798916434</v>
      </c>
      <c r="D218" s="1642">
        <v>0.67424414831185331</v>
      </c>
      <c r="E218" s="1671">
        <v>1.8971641169063247E-2</v>
      </c>
      <c r="F218" s="1655">
        <v>0.54807816829831602</v>
      </c>
      <c r="G218" s="1655">
        <v>9.6855677330220935E-2</v>
      </c>
      <c r="H218" s="1655">
        <v>-1.8353471622489792E-3</v>
      </c>
      <c r="I218" s="1655">
        <v>-3.9878091041500863E-2</v>
      </c>
      <c r="J218" s="1671">
        <v>1.7773439578479433</v>
      </c>
      <c r="K218" s="1655">
        <v>3.9941556268852096E-3</v>
      </c>
      <c r="L218" s="1655">
        <v>-0.16432918277693442</v>
      </c>
      <c r="M218" s="1671">
        <v>0.64262327987727463</v>
      </c>
      <c r="N218" s="1671">
        <v>0.25903018257762422</v>
      </c>
      <c r="O218" s="1655">
        <v>0.38762213449037297</v>
      </c>
      <c r="P218" s="1655">
        <v>0.2968741164554034</v>
      </c>
    </row>
    <row r="219" spans="2:16">
      <c r="B219" s="1266" t="s">
        <v>334</v>
      </c>
      <c r="C219" s="1166">
        <v>0.25893866986252956</v>
      </c>
      <c r="D219" s="1642">
        <v>0.9062867841018285</v>
      </c>
      <c r="E219" s="1671">
        <v>5.0684508555942642E-3</v>
      </c>
      <c r="F219" s="1655">
        <v>0.42876026991591765</v>
      </c>
      <c r="G219" s="1655">
        <v>-4.0855040649656615E-3</v>
      </c>
      <c r="H219" s="1655">
        <v>-2.1609738641736875E-2</v>
      </c>
      <c r="I219" s="1655">
        <v>0.15282142522723419</v>
      </c>
      <c r="J219" s="1671">
        <v>0.89861427295261365</v>
      </c>
      <c r="K219" s="1655">
        <v>1.9953725899135577E-3</v>
      </c>
      <c r="L219" s="1655">
        <v>6.3032640478466462E-3</v>
      </c>
      <c r="M219" s="1671">
        <v>0.21302836044028162</v>
      </c>
      <c r="N219" s="1671">
        <v>0.1923232955503007</v>
      </c>
      <c r="O219" s="1655">
        <v>-0.18249685035028884</v>
      </c>
      <c r="P219" s="1655">
        <v>8.1915895936823802E-2</v>
      </c>
    </row>
    <row r="220" spans="2:16">
      <c r="B220" s="1266" t="s">
        <v>335</v>
      </c>
      <c r="C220" s="1166">
        <v>0.13083960504534087</v>
      </c>
      <c r="D220" s="1642">
        <v>-0.34287435503801422</v>
      </c>
      <c r="E220" s="1671">
        <v>-0.7366123268735536</v>
      </c>
      <c r="F220" s="1655">
        <v>0.45922918956742276</v>
      </c>
      <c r="G220" s="1655">
        <v>0.18364206754224455</v>
      </c>
      <c r="H220" s="1655">
        <v>-1.2947567249321557</v>
      </c>
      <c r="I220" s="1655">
        <v>-1.5954253465455648</v>
      </c>
      <c r="J220" s="1671">
        <v>1.5812568821448547</v>
      </c>
      <c r="K220" s="1655">
        <v>5.2525749925980136E-3</v>
      </c>
      <c r="L220" s="1655">
        <v>-0.13527949794835958</v>
      </c>
      <c r="M220" s="1671">
        <v>-0.54792815225742642</v>
      </c>
      <c r="N220" s="1671">
        <v>8.9161100774992619E-2</v>
      </c>
      <c r="O220" s="1655">
        <v>-3.2385113552602096E-2</v>
      </c>
      <c r="P220" s="1655">
        <v>-0.25315490114864447</v>
      </c>
    </row>
    <row r="221" spans="2:16">
      <c r="B221" s="1266" t="s">
        <v>336</v>
      </c>
      <c r="C221" s="1166">
        <v>0.20072425381001402</v>
      </c>
      <c r="D221" s="1642">
        <v>0.33791266066822701</v>
      </c>
      <c r="E221" s="1671">
        <v>-5.9134826141837848E-3</v>
      </c>
      <c r="F221" s="1655">
        <v>-1.7859563491984254E-3</v>
      </c>
      <c r="G221" s="1655">
        <v>0.10474604904113782</v>
      </c>
      <c r="H221" s="1655">
        <v>-0.31998748802980481</v>
      </c>
      <c r="I221" s="1655">
        <v>-0.20981929689480872</v>
      </c>
      <c r="J221" s="1671">
        <v>-9.5662487486236625E-2</v>
      </c>
      <c r="K221" s="1655">
        <v>0.62641042065023633</v>
      </c>
      <c r="L221" s="1655">
        <v>1.8549147993761173</v>
      </c>
      <c r="M221" s="1671">
        <v>0.26069839116187321</v>
      </c>
      <c r="N221" s="1671">
        <v>0.11371045456183282</v>
      </c>
      <c r="O221" s="1655">
        <v>2.0279656311483762E-2</v>
      </c>
      <c r="P221" s="1655">
        <v>8.323317431611077E-2</v>
      </c>
    </row>
    <row r="222" spans="2:16">
      <c r="B222" s="1266" t="s">
        <v>337</v>
      </c>
      <c r="C222" s="1166">
        <v>-2.6283351942490984E-2</v>
      </c>
      <c r="D222" s="1642">
        <v>0.10276855961703912</v>
      </c>
      <c r="E222" s="1671">
        <v>-4.7198205998189025E-3</v>
      </c>
      <c r="F222" s="1655">
        <v>-0.12357412492083331</v>
      </c>
      <c r="G222" s="1655">
        <v>3.1624227092397206E-2</v>
      </c>
      <c r="H222" s="1655">
        <v>0.13500337261875828</v>
      </c>
      <c r="I222" s="1655">
        <v>-1.0619856599403121E-2</v>
      </c>
      <c r="J222" s="1671">
        <v>7.7847712455381135E-2</v>
      </c>
      <c r="K222" s="1655">
        <v>0</v>
      </c>
      <c r="L222" s="1655">
        <v>5.2717568256133163E-2</v>
      </c>
      <c r="M222" s="1671">
        <v>0.32640098466434342</v>
      </c>
      <c r="N222" s="1671">
        <v>3.041830018886138E-2</v>
      </c>
      <c r="O222" s="1655">
        <v>1.7200980196463433E-2</v>
      </c>
      <c r="P222" s="1655">
        <v>2.6109500632709448E-2</v>
      </c>
    </row>
    <row r="223" spans="2:16">
      <c r="B223" s="1266" t="s">
        <v>338</v>
      </c>
      <c r="C223" s="1166">
        <v>0.59958652060545514</v>
      </c>
      <c r="D223" s="1642">
        <v>0.13781234132275166</v>
      </c>
      <c r="E223" s="1671">
        <v>-0.15752860776603317</v>
      </c>
      <c r="F223" s="1655">
        <v>-0.48021570667591273</v>
      </c>
      <c r="G223" s="1655">
        <v>0.37763318623944553</v>
      </c>
      <c r="H223" s="1655">
        <v>0.1930623449265978</v>
      </c>
      <c r="I223" s="1655">
        <v>9.7487826945275025E-2</v>
      </c>
      <c r="J223" s="1671">
        <v>-0.25104473730893639</v>
      </c>
      <c r="K223" s="1655">
        <v>0</v>
      </c>
      <c r="L223" s="1655">
        <v>0.26216131105289975</v>
      </c>
      <c r="M223" s="1671">
        <v>0.99823354554602339</v>
      </c>
      <c r="N223" s="1671">
        <v>4.1607626649864393E-2</v>
      </c>
      <c r="O223" s="1655">
        <v>-0.23043041028247835</v>
      </c>
      <c r="P223" s="1655">
        <v>-4.7067912629961128E-2</v>
      </c>
    </row>
    <row r="224" spans="2:16" ht="18" customHeight="1">
      <c r="B224" s="1266" t="s">
        <v>339</v>
      </c>
      <c r="C224" s="1166">
        <v>0.43412445414636736</v>
      </c>
      <c r="D224" s="1642">
        <v>0.38092725970630958</v>
      </c>
      <c r="E224" s="1671">
        <v>-3.2859332940948782E-3</v>
      </c>
      <c r="F224" s="1655">
        <v>0.39715898983803122</v>
      </c>
      <c r="G224" s="1655">
        <v>0.30791280981785629</v>
      </c>
      <c r="H224" s="1655">
        <v>0.16729321034378852</v>
      </c>
      <c r="I224" s="1655">
        <v>8.1071827490242221E-2</v>
      </c>
      <c r="J224" s="1671">
        <v>0.65093473778161659</v>
      </c>
      <c r="K224" s="1655">
        <v>7.1627260432731266</v>
      </c>
      <c r="L224" s="1655">
        <v>3.20112835152353</v>
      </c>
      <c r="M224" s="1671">
        <v>0.74648041956719702</v>
      </c>
      <c r="N224" s="1671">
        <v>1.090444229118015</v>
      </c>
      <c r="O224" s="1655">
        <v>0.7414808654857552</v>
      </c>
      <c r="P224" s="1655">
        <v>0.976902213253239</v>
      </c>
    </row>
    <row r="225" spans="1:16" ht="18" customHeight="1">
      <c r="B225" s="1266" t="s">
        <v>340</v>
      </c>
      <c r="C225" s="1166">
        <v>0.13070869136895258</v>
      </c>
      <c r="D225" s="1642">
        <v>0.45263618204895995</v>
      </c>
      <c r="E225" s="1671">
        <v>3.7580589033359146E-3</v>
      </c>
      <c r="F225" s="1655">
        <v>0.9133380012934289</v>
      </c>
      <c r="G225" s="1655">
        <v>0.23979226185117941</v>
      </c>
      <c r="H225" s="1655">
        <v>0.46550837462357997</v>
      </c>
      <c r="I225" s="1655">
        <v>0</v>
      </c>
      <c r="J225" s="1671">
        <v>-0.23176942310009219</v>
      </c>
      <c r="K225" s="1655">
        <v>-7.0755133929623071E-4</v>
      </c>
      <c r="L225" s="1655">
        <v>0.11187446714067129</v>
      </c>
      <c r="M225" s="1671">
        <v>0.34203689098666334</v>
      </c>
      <c r="N225" s="1671">
        <v>0.27552393506216077</v>
      </c>
      <c r="O225" s="1655">
        <v>0.6249749409322769</v>
      </c>
      <c r="P225" s="1655">
        <v>0.38895952876982776</v>
      </c>
    </row>
    <row r="226" spans="1:16" ht="18" customHeight="1">
      <c r="B226" s="1266" t="s">
        <v>341</v>
      </c>
      <c r="C226" s="1166">
        <v>0.21821878351433455</v>
      </c>
      <c r="D226" s="1642">
        <v>1.3485552170224624</v>
      </c>
      <c r="E226" s="1671">
        <v>0.53463217380915751</v>
      </c>
      <c r="F226" s="1655">
        <v>2.7883495770519406</v>
      </c>
      <c r="G226" s="1655">
        <v>1.8979164079603983</v>
      </c>
      <c r="H226" s="1655">
        <v>0.50958761664208208</v>
      </c>
      <c r="I226" s="1655">
        <v>0.32303577432024611</v>
      </c>
      <c r="J226" s="1671">
        <v>0.22177716021385407</v>
      </c>
      <c r="K226" s="1655">
        <v>0</v>
      </c>
      <c r="L226" s="1655">
        <v>0.27594796769196961</v>
      </c>
      <c r="M226" s="1671">
        <v>6.9383344191087382E-2</v>
      </c>
      <c r="N226" s="1671">
        <v>0.85333555613524847</v>
      </c>
      <c r="O226" s="1655">
        <v>1.0517383216053444</v>
      </c>
      <c r="P226" s="1655">
        <v>0.91789066339438286</v>
      </c>
    </row>
    <row r="227" spans="1:16" ht="18" customHeight="1">
      <c r="B227" s="1266" t="s">
        <v>342</v>
      </c>
      <c r="C227" s="1166">
        <v>7.8919268080859029</v>
      </c>
      <c r="D227" s="1642">
        <v>45.878856774301454</v>
      </c>
      <c r="E227" s="1671">
        <v>2.9353303176533174</v>
      </c>
      <c r="F227" s="1655">
        <v>26.861747704917494</v>
      </c>
      <c r="G227" s="1655">
        <v>12.944060677337932</v>
      </c>
      <c r="H227" s="1655">
        <v>19.126979751152184</v>
      </c>
      <c r="I227" s="1655">
        <v>1.3869907370354984</v>
      </c>
      <c r="J227" s="1671">
        <v>27.663890622816645</v>
      </c>
      <c r="K227" s="1655">
        <v>0</v>
      </c>
      <c r="L227" s="1655">
        <v>9.8626916064579397</v>
      </c>
      <c r="M227" s="1671">
        <v>13.635725362715245</v>
      </c>
      <c r="N227" s="1671">
        <v>14.65901096592952</v>
      </c>
      <c r="O227" s="1655">
        <v>20.123124054313891</v>
      </c>
      <c r="P227" s="1655">
        <v>16.43924946645685</v>
      </c>
    </row>
    <row r="228" spans="1:16" ht="18" customHeight="1">
      <c r="B228" s="1266" t="s">
        <v>343</v>
      </c>
      <c r="C228" s="1166">
        <v>7.208539808189407</v>
      </c>
      <c r="D228" s="1642">
        <v>10.62860856823724</v>
      </c>
      <c r="E228" s="1671">
        <v>4.8031997365733936</v>
      </c>
      <c r="F228" s="1655">
        <v>9.1204946996404459</v>
      </c>
      <c r="G228" s="1655">
        <v>3.3612861315254206</v>
      </c>
      <c r="H228" s="1655">
        <v>2.310539731645922</v>
      </c>
      <c r="I228" s="1655">
        <v>0.17988414595655478</v>
      </c>
      <c r="J228" s="1671">
        <v>16.326451879068937</v>
      </c>
      <c r="K228" s="1655">
        <v>0.34986878558653789</v>
      </c>
      <c r="L228" s="1655">
        <v>9.2864865042198819</v>
      </c>
      <c r="M228" s="1671">
        <v>15.420580761670122</v>
      </c>
      <c r="N228" s="1671">
        <v>6.5004436340954541</v>
      </c>
      <c r="O228" s="1655">
        <v>14.52669282496486</v>
      </c>
      <c r="P228" s="1655">
        <v>9.1981729417809568</v>
      </c>
    </row>
    <row r="229" spans="1:16" ht="18" customHeight="1">
      <c r="B229" s="1266" t="s">
        <v>344</v>
      </c>
      <c r="C229" s="1166">
        <v>10.215166144522003</v>
      </c>
      <c r="D229" s="1642">
        <v>8.0654269958682523</v>
      </c>
      <c r="E229" s="1671">
        <v>2.7716205944582573</v>
      </c>
      <c r="F229" s="1655">
        <v>8.0660804290953116</v>
      </c>
      <c r="G229" s="1655">
        <v>8.4945743772952387</v>
      </c>
      <c r="H229" s="1655">
        <v>28.608050305273114</v>
      </c>
      <c r="I229" s="1655">
        <v>1.2649088749153492</v>
      </c>
      <c r="J229" s="1671">
        <v>3.1910352170540834</v>
      </c>
      <c r="K229" s="1655">
        <v>0</v>
      </c>
      <c r="L229" s="1655">
        <v>13.841514039214275</v>
      </c>
      <c r="M229" s="1671">
        <v>10.070196138270514</v>
      </c>
      <c r="N229" s="1671">
        <v>9.0084599055951777</v>
      </c>
      <c r="O229" s="1655">
        <v>9.0742370674128168</v>
      </c>
      <c r="P229" s="1655">
        <v>9.0316473138806188</v>
      </c>
    </row>
    <row r="230" spans="1:16" ht="18" customHeight="1">
      <c r="B230" s="1441"/>
      <c r="C230" s="1166"/>
      <c r="D230" s="1642"/>
      <c r="E230" s="1671"/>
      <c r="F230" s="1655"/>
      <c r="G230" s="1655"/>
      <c r="H230" s="1655"/>
      <c r="I230" s="1655"/>
      <c r="J230" s="1671"/>
      <c r="K230" s="1655"/>
      <c r="L230" s="1655"/>
      <c r="M230" s="1671"/>
      <c r="N230" s="1671"/>
      <c r="O230" s="1655"/>
      <c r="P230" s="1655"/>
    </row>
    <row r="231" spans="1:16" ht="18" customHeight="1">
      <c r="A231" s="19"/>
      <c r="B231" s="930">
        <v>2019</v>
      </c>
      <c r="C231" s="1166"/>
      <c r="D231" s="1642"/>
      <c r="E231" s="1671"/>
      <c r="F231" s="1655"/>
      <c r="G231" s="1655"/>
      <c r="H231" s="1655"/>
      <c r="I231" s="1655"/>
      <c r="J231" s="1671"/>
      <c r="K231" s="1655"/>
      <c r="L231" s="1655"/>
      <c r="M231" s="1671"/>
      <c r="N231" s="1671"/>
      <c r="O231" s="1655"/>
      <c r="P231" s="1655"/>
    </row>
    <row r="232" spans="1:16" ht="18" customHeight="1">
      <c r="A232" s="19"/>
      <c r="B232" s="930" t="s">
        <v>345</v>
      </c>
      <c r="C232" s="1166">
        <v>13.351937722063244</v>
      </c>
      <c r="D232" s="1642">
        <v>1.0353797207603543</v>
      </c>
      <c r="E232" s="1671">
        <v>4.3528078633444212</v>
      </c>
      <c r="F232" s="1655">
        <v>9.4553518804958223</v>
      </c>
      <c r="G232" s="1655">
        <v>11.642026613319011</v>
      </c>
      <c r="H232" s="1655">
        <v>47.254005057065029</v>
      </c>
      <c r="I232" s="1655">
        <v>1.1229588158575776</v>
      </c>
      <c r="J232" s="1671">
        <v>11.005633326361309</v>
      </c>
      <c r="K232" s="1655">
        <v>9.6656049681453915E-2</v>
      </c>
      <c r="L232" s="1655">
        <v>11.728755144173597</v>
      </c>
      <c r="M232" s="1671">
        <v>6.721199132532174</v>
      </c>
      <c r="N232" s="1671">
        <v>12.828270048031932</v>
      </c>
      <c r="O232" s="1655">
        <v>6.9365919411450649</v>
      </c>
      <c r="P232" s="1655">
        <v>10.750556364303998</v>
      </c>
    </row>
    <row r="233" spans="1:16" ht="18" customHeight="1">
      <c r="A233" s="19"/>
      <c r="B233" s="930" t="s">
        <v>334</v>
      </c>
      <c r="C233" s="1166">
        <v>2.9403403250890747</v>
      </c>
      <c r="D233" s="1642">
        <v>5.9421495241743116</v>
      </c>
      <c r="E233" s="1671">
        <v>2.7742311345289927</v>
      </c>
      <c r="F233" s="1655">
        <v>2.7320187867295953</v>
      </c>
      <c r="G233" s="1655">
        <v>2.9279839709319244</v>
      </c>
      <c r="H233" s="1655">
        <v>-7.700329029129815</v>
      </c>
      <c r="I233" s="1655">
        <v>0.14276304000595541</v>
      </c>
      <c r="J233" s="1671">
        <v>3.4249904106533391</v>
      </c>
      <c r="K233" s="1655">
        <v>2.1822398284387923E-2</v>
      </c>
      <c r="L233" s="1655">
        <v>2.2019836027068473</v>
      </c>
      <c r="M233" s="1671">
        <v>4.339731788262835</v>
      </c>
      <c r="N233" s="1671">
        <v>0.70040309231187425</v>
      </c>
      <c r="O233" s="1655">
        <v>3.5572803370693462</v>
      </c>
      <c r="P233" s="1655">
        <v>1.6731921824101104</v>
      </c>
    </row>
    <row r="234" spans="1:16" ht="18" customHeight="1">
      <c r="A234" s="19"/>
      <c r="B234" s="930" t="s">
        <v>335</v>
      </c>
      <c r="C234" s="1166">
        <v>14.285219797351068</v>
      </c>
      <c r="D234" s="1642">
        <v>5.5611640633258963</v>
      </c>
      <c r="E234" s="1671">
        <v>2.3444812657704261</v>
      </c>
      <c r="F234" s="1655">
        <v>5.2021665935544581</v>
      </c>
      <c r="G234" s="1655">
        <v>2.3017605099565852</v>
      </c>
      <c r="H234" s="1655">
        <v>3.0643345069120365</v>
      </c>
      <c r="I234" s="1655">
        <v>0.13832785915564028</v>
      </c>
      <c r="J234" s="1671">
        <v>3.9201033575517075</v>
      </c>
      <c r="K234" s="1655">
        <v>3.6562810864880557</v>
      </c>
      <c r="L234" s="1655">
        <v>4.5431653535911387</v>
      </c>
      <c r="M234" s="1671">
        <v>5.1649252732276718</v>
      </c>
      <c r="N234" s="1671">
        <v>4.0546333613652008</v>
      </c>
      <c r="O234" s="1655">
        <v>5.0960537909853887</v>
      </c>
      <c r="P234" s="1655">
        <v>4.3806409745267727</v>
      </c>
    </row>
    <row r="235" spans="1:16" ht="18" customHeight="1">
      <c r="A235" s="19"/>
      <c r="B235" s="930" t="s">
        <v>336</v>
      </c>
      <c r="C235" s="1166">
        <v>12.048027477557955</v>
      </c>
      <c r="D235" s="1642">
        <v>6.5676095734464868</v>
      </c>
      <c r="E235" s="1671">
        <v>0.65070391832464658</v>
      </c>
      <c r="F235" s="1655">
        <v>5.8424426916485084</v>
      </c>
      <c r="G235" s="1655">
        <v>19.89986807043622</v>
      </c>
      <c r="H235" s="1655">
        <v>3.4038723705080765</v>
      </c>
      <c r="I235" s="1655">
        <v>3.5033824682583647</v>
      </c>
      <c r="J235" s="1671">
        <v>5.3636989287007442</v>
      </c>
      <c r="K235" s="1655">
        <v>6.9269006269761846</v>
      </c>
      <c r="L235" s="1655">
        <v>19.742289548502683</v>
      </c>
      <c r="M235" s="1671">
        <v>5.350043266349469</v>
      </c>
      <c r="N235" s="1671">
        <v>4.4500429122146912</v>
      </c>
      <c r="O235" s="1655">
        <v>7.8455386617736877</v>
      </c>
      <c r="P235" s="1655">
        <v>5.5202585439532825</v>
      </c>
    </row>
    <row r="236" spans="1:16" ht="18" customHeight="1">
      <c r="A236" s="19"/>
      <c r="B236" s="930" t="s">
        <v>337</v>
      </c>
      <c r="C236" s="1166">
        <v>21.574193171524243</v>
      </c>
      <c r="D236" s="1642">
        <v>11.892854633497024</v>
      </c>
      <c r="E236" s="1671">
        <v>2.5433150969834486</v>
      </c>
      <c r="F236" s="1655">
        <v>11.51312929929</v>
      </c>
      <c r="G236" s="1655">
        <v>16.851878148587772</v>
      </c>
      <c r="H236" s="1655">
        <v>16.178713785905515</v>
      </c>
      <c r="I236" s="1655">
        <v>31.207758067169863</v>
      </c>
      <c r="J236" s="1671">
        <v>29.811998192770858</v>
      </c>
      <c r="K236" s="1655">
        <v>3.053373544157779</v>
      </c>
      <c r="L236" s="1655">
        <v>6.6695515060497996</v>
      </c>
      <c r="M236" s="1671">
        <v>8.9614590089658321</v>
      </c>
      <c r="N236" s="1671">
        <v>10.117001700703483</v>
      </c>
      <c r="O236" s="1655">
        <v>17.629842752103769</v>
      </c>
      <c r="P236" s="1655">
        <v>12.537131375373178</v>
      </c>
    </row>
    <row r="237" spans="1:16" ht="18" customHeight="1">
      <c r="A237" s="19"/>
      <c r="B237" s="930" t="s">
        <v>338</v>
      </c>
      <c r="C237" s="1166">
        <v>40.937589875079603</v>
      </c>
      <c r="D237" s="1642">
        <v>59.894066575732907</v>
      </c>
      <c r="E237" s="1671">
        <v>18.105443257755226</v>
      </c>
      <c r="F237" s="1655">
        <v>63.798762292392162</v>
      </c>
      <c r="G237" s="1655">
        <v>46.526595636368981</v>
      </c>
      <c r="H237" s="1655">
        <v>41.895826643995626</v>
      </c>
      <c r="I237" s="1655">
        <v>2.324381801976183</v>
      </c>
      <c r="J237" s="1671">
        <v>35.378139641795769</v>
      </c>
      <c r="K237" s="1655">
        <v>6.4001782719458333E-2</v>
      </c>
      <c r="L237" s="1655">
        <v>28.711585600120415</v>
      </c>
      <c r="M237" s="1671">
        <v>36.633917837502608</v>
      </c>
      <c r="N237" s="1671">
        <v>31.229499767705015</v>
      </c>
      <c r="O237" s="1655">
        <v>55.073874072782502</v>
      </c>
      <c r="P237" s="1655">
        <v>39.258140839656683</v>
      </c>
    </row>
    <row r="238" spans="1:16" ht="18" customHeight="1">
      <c r="A238" s="19"/>
      <c r="B238" s="930" t="s">
        <v>339</v>
      </c>
      <c r="C238" s="1166">
        <v>23.718374813573703</v>
      </c>
      <c r="D238" s="1642">
        <v>27.683814416815039</v>
      </c>
      <c r="E238" s="1671">
        <v>9.1923043375570899</v>
      </c>
      <c r="F238" s="1655">
        <v>27.014998814562958</v>
      </c>
      <c r="G238" s="1655">
        <v>43.316413107651954</v>
      </c>
      <c r="H238" s="1655">
        <v>26.393490203011737</v>
      </c>
      <c r="I238" s="1655">
        <v>7.4784705478600415</v>
      </c>
      <c r="J238" s="1671">
        <v>36.166869280370207</v>
      </c>
      <c r="K238" s="1655">
        <v>11.051492329201167</v>
      </c>
      <c r="L238" s="1655">
        <v>30.506019203260024</v>
      </c>
      <c r="M238" s="1671">
        <v>39.792211814529821</v>
      </c>
      <c r="N238" s="1671">
        <v>21.718892638265203</v>
      </c>
      <c r="O238" s="1655">
        <v>19.898472270899333</v>
      </c>
      <c r="P238" s="1655">
        <v>21.036324767424475</v>
      </c>
    </row>
    <row r="239" spans="1:16" ht="17.25" customHeight="1" thickBot="1">
      <c r="A239" s="19"/>
      <c r="B239" s="930" t="s">
        <v>340</v>
      </c>
      <c r="C239" s="1168">
        <v>18.0927275521632</v>
      </c>
      <c r="D239" s="1631">
        <v>10.81398007711396</v>
      </c>
      <c r="E239" s="1668">
        <v>13.648237886895576</v>
      </c>
      <c r="F239" s="1652">
        <v>11.18466072090607</v>
      </c>
      <c r="G239" s="1652">
        <v>7.4682273469655058</v>
      </c>
      <c r="H239" s="1652">
        <v>32.663080739655982</v>
      </c>
      <c r="I239" s="1652">
        <v>67.862896385975475</v>
      </c>
      <c r="J239" s="1668">
        <v>12.651679294991848</v>
      </c>
      <c r="K239" s="1652">
        <v>4.0851898040143775</v>
      </c>
      <c r="L239" s="1652">
        <v>8.6673735713992848</v>
      </c>
      <c r="M239" s="1668">
        <v>18.771461156735114</v>
      </c>
      <c r="N239" s="1668">
        <v>17.788683585948739</v>
      </c>
      <c r="O239" s="1652">
        <v>18.549773389103329</v>
      </c>
      <c r="P239" s="1652">
        <v>18.071371981376451</v>
      </c>
    </row>
    <row r="240" spans="1:16" ht="17.25" customHeight="1" thickTop="1" thickBot="1">
      <c r="A240" s="19"/>
      <c r="B240" s="1480" t="s">
        <v>341</v>
      </c>
      <c r="C240" s="1629">
        <v>11.01</v>
      </c>
      <c r="D240" s="1630">
        <v>17.47</v>
      </c>
      <c r="E240" s="1672">
        <v>15.52</v>
      </c>
      <c r="F240" s="1656">
        <v>14.73</v>
      </c>
      <c r="G240" s="1656">
        <v>18.68</v>
      </c>
      <c r="H240" s="1656">
        <v>16.829999999999998</v>
      </c>
      <c r="I240" s="1656">
        <v>1.29</v>
      </c>
      <c r="J240" s="1672">
        <v>18.03</v>
      </c>
      <c r="K240" s="1656">
        <v>4.0999999999999996</v>
      </c>
      <c r="L240" s="1656">
        <v>8.42</v>
      </c>
      <c r="M240" s="1672">
        <v>35.01</v>
      </c>
      <c r="N240" s="1672">
        <v>16.63</v>
      </c>
      <c r="O240" s="1656">
        <v>19.55</v>
      </c>
      <c r="P240" s="1656">
        <v>17.72</v>
      </c>
    </row>
    <row r="241" spans="1:18" ht="17.25" customHeight="1">
      <c r="A241" s="19"/>
      <c r="B241" s="1479"/>
      <c r="C241" s="1451"/>
      <c r="D241" s="1451"/>
      <c r="E241" s="1451"/>
      <c r="F241" s="1451"/>
      <c r="G241" s="1451"/>
      <c r="H241" s="1451"/>
      <c r="I241" s="1451"/>
      <c r="J241" s="1451"/>
      <c r="K241" s="1451"/>
      <c r="L241" s="1451"/>
      <c r="M241" s="1451"/>
      <c r="N241" s="1451"/>
      <c r="O241" s="1478"/>
      <c r="P241" s="1452"/>
    </row>
    <row r="242" spans="1:18" ht="15.6">
      <c r="A242" s="19"/>
      <c r="B242" s="964" t="s">
        <v>1802</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54" t="s">
        <v>1778</v>
      </c>
      <c r="C5" s="1954"/>
      <c r="D5" s="1954"/>
      <c r="E5" s="1954"/>
      <c r="F5" s="1954"/>
      <c r="G5" s="1954"/>
      <c r="H5" s="1954"/>
      <c r="I5" s="1954"/>
      <c r="J5" s="1954"/>
      <c r="K5" s="1954"/>
      <c r="L5" s="1954"/>
      <c r="M5" s="1954"/>
      <c r="N5" s="1954"/>
      <c r="O5" s="1954"/>
      <c r="P5" s="1954"/>
    </row>
    <row r="6" spans="2:17" ht="16.2" thickBot="1">
      <c r="B6" s="1954" t="s">
        <v>1807</v>
      </c>
      <c r="C6" s="1954"/>
      <c r="D6" s="1954"/>
      <c r="E6" s="1954"/>
      <c r="F6" s="1954"/>
      <c r="G6" s="1954"/>
      <c r="H6" s="1954"/>
      <c r="I6" s="1954"/>
      <c r="J6" s="1954"/>
      <c r="K6" s="1954"/>
      <c r="L6" s="1954"/>
      <c r="M6" s="1954"/>
      <c r="N6" s="1954"/>
      <c r="O6" s="1954"/>
      <c r="P6" s="1954"/>
    </row>
    <row r="7" spans="2:17" ht="19.5" hidden="1" customHeight="1" thickTop="1" thickBot="1">
      <c r="B7" s="736"/>
      <c r="C7" s="1946" t="s">
        <v>1267</v>
      </c>
      <c r="D7" s="1947"/>
      <c r="E7" s="1947"/>
      <c r="F7" s="1947"/>
      <c r="G7" s="1947"/>
      <c r="H7" s="1947"/>
      <c r="I7" s="1947"/>
      <c r="J7" s="1947"/>
      <c r="K7" s="1947"/>
      <c r="L7" s="1947"/>
      <c r="M7" s="1947"/>
      <c r="N7" s="1947"/>
      <c r="O7" s="194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6"/>
      <c r="D26" s="1186"/>
      <c r="E26" s="1186"/>
      <c r="F26" s="1186"/>
      <c r="G26" s="1186"/>
      <c r="H26" s="1186"/>
      <c r="I26" s="1186"/>
      <c r="J26" s="1186"/>
      <c r="K26" s="1186"/>
      <c r="L26" s="1186"/>
      <c r="M26" s="1186"/>
      <c r="N26" s="1186"/>
      <c r="O26" s="1186"/>
      <c r="P26" s="1186"/>
      <c r="Q26" s="270"/>
    </row>
    <row r="27" spans="2:18" ht="16.2" hidden="1" thickTop="1"/>
    <row r="28" spans="2:18" hidden="1"/>
    <row r="29" spans="2:18" hidden="1"/>
    <row r="30" spans="2:18" ht="16.2" hidden="1" thickBot="1"/>
    <row r="31" spans="2:18" ht="20.399999999999999" thickTop="1" thickBot="1">
      <c r="B31" s="732"/>
      <c r="C31" s="1958" t="s">
        <v>1267</v>
      </c>
      <c r="D31" s="1959"/>
      <c r="E31" s="1959"/>
      <c r="F31" s="1959"/>
      <c r="G31" s="1959"/>
      <c r="H31" s="1959"/>
      <c r="I31" s="1959"/>
      <c r="J31" s="1959"/>
      <c r="K31" s="1959"/>
      <c r="L31" s="1959"/>
      <c r="M31" s="1959"/>
      <c r="N31" s="1960"/>
      <c r="O31" s="1007" t="s">
        <v>1268</v>
      </c>
      <c r="P31" s="1008"/>
    </row>
    <row r="32" spans="2:18" ht="17.399999999999999" thickTop="1">
      <c r="B32" s="733"/>
      <c r="C32" s="1011" t="s">
        <v>1353</v>
      </c>
      <c r="D32" s="1011" t="s">
        <v>743</v>
      </c>
      <c r="E32" s="1181" t="s">
        <v>1347</v>
      </c>
      <c r="F32" s="1181" t="s">
        <v>744</v>
      </c>
      <c r="G32" s="1955" t="s">
        <v>441</v>
      </c>
      <c r="H32" s="1955" t="s">
        <v>406</v>
      </c>
      <c r="I32" s="1955" t="s">
        <v>395</v>
      </c>
      <c r="J32" s="1181"/>
      <c r="K32" s="1955" t="s">
        <v>745</v>
      </c>
      <c r="L32" s="1181"/>
      <c r="M32" s="1181" t="s">
        <v>746</v>
      </c>
      <c r="N32" s="1181"/>
      <c r="O32" s="1181" t="s">
        <v>438</v>
      </c>
      <c r="P32" s="1182"/>
      <c r="Q32" s="915"/>
      <c r="R32" s="677"/>
    </row>
    <row r="33" spans="2:17" ht="32.25" customHeight="1">
      <c r="B33" s="1009"/>
      <c r="C33" s="1012" t="s">
        <v>1354</v>
      </c>
      <c r="D33" s="1012" t="s">
        <v>1352</v>
      </c>
      <c r="E33" s="1182" t="s">
        <v>950</v>
      </c>
      <c r="F33" s="1182" t="s">
        <v>1271</v>
      </c>
      <c r="G33" s="1956"/>
      <c r="H33" s="1956"/>
      <c r="I33" s="1956"/>
      <c r="J33" s="1182" t="s">
        <v>442</v>
      </c>
      <c r="K33" s="1956"/>
      <c r="L33" s="1182" t="s">
        <v>443</v>
      </c>
      <c r="M33" s="1182" t="s">
        <v>751</v>
      </c>
      <c r="N33" s="1182" t="s">
        <v>1269</v>
      </c>
      <c r="O33" s="1182" t="s">
        <v>1355</v>
      </c>
      <c r="P33" s="1182" t="s">
        <v>747</v>
      </c>
    </row>
    <row r="34" spans="2:17">
      <c r="B34" s="734"/>
      <c r="C34" s="1013" t="s">
        <v>437</v>
      </c>
      <c r="D34" s="1182" t="s">
        <v>748</v>
      </c>
      <c r="E34" s="1182" t="s">
        <v>951</v>
      </c>
      <c r="F34" s="1182" t="s">
        <v>1272</v>
      </c>
      <c r="G34" s="1956"/>
      <c r="H34" s="1956"/>
      <c r="I34" s="1956"/>
      <c r="J34" s="1182" t="s">
        <v>434</v>
      </c>
      <c r="K34" s="1956"/>
      <c r="L34" s="1182" t="s">
        <v>435</v>
      </c>
      <c r="M34" s="1182" t="s">
        <v>405</v>
      </c>
      <c r="N34" s="1182" t="s">
        <v>742</v>
      </c>
      <c r="O34" s="1182" t="s">
        <v>1356</v>
      </c>
      <c r="P34" s="1182" t="s">
        <v>752</v>
      </c>
    </row>
    <row r="35" spans="2:17" ht="16.2" thickBot="1">
      <c r="B35" s="735"/>
      <c r="C35" s="1014"/>
      <c r="D35" s="1014"/>
      <c r="E35" s="1183" t="s">
        <v>952</v>
      </c>
      <c r="F35" s="1014"/>
      <c r="G35" s="1957"/>
      <c r="H35" s="1957"/>
      <c r="I35" s="1957"/>
      <c r="J35" s="1014"/>
      <c r="K35" s="1957"/>
      <c r="L35" s="1014"/>
      <c r="M35" s="1014"/>
      <c r="N35" s="1014"/>
      <c r="O35" s="1014"/>
      <c r="P35" s="1014"/>
    </row>
    <row r="36" spans="2:17" ht="16.8" thickTop="1" thickBot="1">
      <c r="B36" s="1334" t="s">
        <v>754</v>
      </c>
      <c r="C36" s="1459">
        <v>4.900016548039428</v>
      </c>
      <c r="D36" s="1460">
        <v>4.3459495819976999</v>
      </c>
      <c r="E36" s="1460">
        <v>27.624259296337037</v>
      </c>
      <c r="F36" s="1460">
        <v>5.2886081197764376</v>
      </c>
      <c r="G36" s="1460">
        <v>1.4238415288433024</v>
      </c>
      <c r="H36" s="1460">
        <v>8.3947065365472273</v>
      </c>
      <c r="I36" s="1459">
        <v>2.6548579684021067</v>
      </c>
      <c r="J36" s="1460">
        <v>2.2688956368227204</v>
      </c>
      <c r="K36" s="1460">
        <v>4.2531929360277863</v>
      </c>
      <c r="L36" s="1459">
        <v>1.0808192579877245</v>
      </c>
      <c r="M36" s="1459">
        <v>6.460721818470498</v>
      </c>
      <c r="N36" s="1460">
        <v>68.695869229251997</v>
      </c>
      <c r="O36" s="1461">
        <v>31.304130770747996</v>
      </c>
      <c r="P36" s="1332">
        <v>100</v>
      </c>
      <c r="Q36" s="1333"/>
    </row>
    <row r="37" spans="2:17" ht="16.2" thickTop="1">
      <c r="B37" s="920"/>
      <c r="C37" s="954"/>
      <c r="D37" s="1331"/>
      <c r="E37" s="1331"/>
      <c r="F37" s="1331"/>
      <c r="G37" s="1331"/>
      <c r="H37" s="1331"/>
      <c r="I37" s="955"/>
      <c r="J37" s="1331"/>
      <c r="K37" s="1331"/>
      <c r="L37" s="955"/>
      <c r="M37" s="955"/>
      <c r="N37" s="1331"/>
      <c r="O37" s="955"/>
      <c r="P37" s="954"/>
    </row>
    <row r="38" spans="2:17" hidden="1">
      <c r="B38" s="918">
        <v>2009</v>
      </c>
      <c r="C38" s="954"/>
      <c r="D38" s="1388"/>
      <c r="E38" s="1388"/>
      <c r="F38" s="1388"/>
      <c r="G38" s="1388"/>
      <c r="H38" s="1388"/>
      <c r="I38" s="1388"/>
      <c r="J38" s="1388"/>
      <c r="K38" s="1388"/>
      <c r="L38" s="1388"/>
      <c r="M38" s="1388"/>
      <c r="N38" s="1388"/>
      <c r="O38" s="1388"/>
      <c r="P38" s="954"/>
    </row>
    <row r="39" spans="2:17" hidden="1">
      <c r="B39" s="1001" t="s">
        <v>344</v>
      </c>
      <c r="C39" s="999">
        <v>-7.2894541878853802</v>
      </c>
      <c r="D39" s="1389">
        <v>-18.218291685612698</v>
      </c>
      <c r="E39" s="1389">
        <v>13.787715542294499</v>
      </c>
      <c r="F39" s="1389">
        <v>-0.77548590076662594</v>
      </c>
      <c r="G39" s="1389">
        <v>-8.4513328191860531</v>
      </c>
      <c r="H39" s="1389">
        <v>15.129977237169712</v>
      </c>
      <c r="I39" s="1389">
        <v>0</v>
      </c>
      <c r="J39" s="1389">
        <v>2.2793454804127311</v>
      </c>
      <c r="K39" s="1389">
        <v>0</v>
      </c>
      <c r="L39" s="1389">
        <v>2.2430098924625774</v>
      </c>
      <c r="M39" s="1389">
        <v>-4.0851231949048383</v>
      </c>
      <c r="N39" s="1389">
        <v>-3.9125573256479029</v>
      </c>
      <c r="O39" s="1389">
        <v>-13.562911869587236</v>
      </c>
      <c r="P39" s="999">
        <v>-5.4550396008881012</v>
      </c>
    </row>
    <row r="40" spans="2:17" hidden="1">
      <c r="B40" s="1001"/>
      <c r="C40" s="999"/>
      <c r="D40" s="1389"/>
      <c r="E40" s="1389"/>
      <c r="F40" s="1389"/>
      <c r="G40" s="1389"/>
      <c r="H40" s="1389"/>
      <c r="I40" s="1389"/>
      <c r="J40" s="1389"/>
      <c r="K40" s="1389"/>
      <c r="L40" s="1389"/>
      <c r="M40" s="1389"/>
      <c r="N40" s="1389"/>
      <c r="O40" s="1389"/>
      <c r="P40" s="999"/>
    </row>
    <row r="41" spans="2:17" hidden="1">
      <c r="B41" s="918">
        <v>2010</v>
      </c>
      <c r="C41" s="999"/>
      <c r="D41" s="1389"/>
      <c r="E41" s="1389"/>
      <c r="F41" s="1389"/>
      <c r="G41" s="1389"/>
      <c r="H41" s="1389"/>
      <c r="I41" s="1389"/>
      <c r="J41" s="1389"/>
      <c r="K41" s="1389"/>
      <c r="L41" s="1389"/>
      <c r="M41" s="1389"/>
      <c r="N41" s="1389"/>
      <c r="O41" s="1389"/>
      <c r="P41" s="999"/>
    </row>
    <row r="42" spans="2:17" hidden="1">
      <c r="B42" s="1001" t="s">
        <v>345</v>
      </c>
      <c r="C42" s="999">
        <v>-1.5392624175902259</v>
      </c>
      <c r="D42" s="1389">
        <v>-15.986218365841031</v>
      </c>
      <c r="E42" s="1389">
        <v>13.904213125610898</v>
      </c>
      <c r="F42" s="1389">
        <v>-10.200792911023026</v>
      </c>
      <c r="G42" s="1389">
        <v>0.2913224265231884</v>
      </c>
      <c r="H42" s="1389">
        <v>17.561303649593029</v>
      </c>
      <c r="I42" s="1389">
        <v>0</v>
      </c>
      <c r="J42" s="1389">
        <v>1.6137093240774059</v>
      </c>
      <c r="K42" s="1389">
        <v>0</v>
      </c>
      <c r="L42" s="1389">
        <v>7.5873282447076251</v>
      </c>
      <c r="M42" s="1389">
        <v>-3.288215827715435</v>
      </c>
      <c r="N42" s="1389">
        <v>-0.90786990887965491</v>
      </c>
      <c r="O42" s="1389">
        <v>-8.4731053622628671</v>
      </c>
      <c r="P42" s="999">
        <v>-1.6687127929083223</v>
      </c>
    </row>
    <row r="43" spans="2:17" hidden="1">
      <c r="B43" s="1001" t="s">
        <v>334</v>
      </c>
      <c r="C43" s="999">
        <v>9.0273029441791728</v>
      </c>
      <c r="D43" s="1389">
        <v>-10.372685292105155</v>
      </c>
      <c r="E43" s="1389">
        <v>14.16096937693041</v>
      </c>
      <c r="F43" s="1389">
        <v>-11.329268207703869</v>
      </c>
      <c r="G43" s="1389">
        <v>0.18828158159893693</v>
      </c>
      <c r="H43" s="1389">
        <v>18.78236949027503</v>
      </c>
      <c r="I43" s="1389">
        <v>0</v>
      </c>
      <c r="J43" s="1389">
        <v>0.87517794708504848</v>
      </c>
      <c r="K43" s="1389">
        <v>0</v>
      </c>
      <c r="L43" s="1389">
        <v>4.2580483327057328</v>
      </c>
      <c r="M43" s="1389">
        <v>-0.95430404010500292</v>
      </c>
      <c r="N43" s="1389">
        <v>2.4624165085226135</v>
      </c>
      <c r="O43" s="1389">
        <v>-1.2449336342595374</v>
      </c>
      <c r="P43" s="999">
        <v>2.3721542615758873</v>
      </c>
    </row>
    <row r="44" spans="2:17" hidden="1">
      <c r="B44" s="1001" t="s">
        <v>335</v>
      </c>
      <c r="C44" s="999">
        <v>16.397461960634008</v>
      </c>
      <c r="D44" s="1389">
        <v>-7.8084802060873866</v>
      </c>
      <c r="E44" s="1389">
        <v>9.768603316051383</v>
      </c>
      <c r="F44" s="1389">
        <v>-7.3510861583856784</v>
      </c>
      <c r="G44" s="1389">
        <v>4.6445152293254965</v>
      </c>
      <c r="H44" s="1389">
        <v>14.394588519794628</v>
      </c>
      <c r="I44" s="1389">
        <v>0</v>
      </c>
      <c r="J44" s="1389">
        <v>-0.2955177403603626</v>
      </c>
      <c r="K44" s="1389">
        <v>0</v>
      </c>
      <c r="L44" s="1389">
        <v>12.647792382751376</v>
      </c>
      <c r="M44" s="1389">
        <v>0.8971035753531087</v>
      </c>
      <c r="N44" s="1389">
        <v>4.6701079223494757</v>
      </c>
      <c r="O44" s="1389">
        <v>4.2658447804146071</v>
      </c>
      <c r="P44" s="999">
        <v>4.6249345324078872</v>
      </c>
    </row>
    <row r="45" spans="2:17" hidden="1">
      <c r="B45" s="1001" t="s">
        <v>336</v>
      </c>
      <c r="C45" s="999">
        <v>17.416102709236327</v>
      </c>
      <c r="D45" s="1389">
        <v>-9.5898692856092431</v>
      </c>
      <c r="E45" s="1389">
        <v>9.1777408781217318</v>
      </c>
      <c r="F45" s="1389">
        <v>-6.9678346613884612</v>
      </c>
      <c r="G45" s="1389">
        <v>4.2809592545157926</v>
      </c>
      <c r="H45" s="1389">
        <v>13.373788409138253</v>
      </c>
      <c r="I45" s="1389">
        <v>-7.702155741781147</v>
      </c>
      <c r="J45" s="1389">
        <v>-2.4727246376712197</v>
      </c>
      <c r="K45" s="1389">
        <v>3.0375232608686353</v>
      </c>
      <c r="L45" s="1389">
        <v>12.644638244564653</v>
      </c>
      <c r="M45" s="1389">
        <v>0.14752890318145973</v>
      </c>
      <c r="N45" s="1389">
        <v>4.5264857963715599</v>
      </c>
      <c r="O45" s="1389">
        <v>5.2013179397844667</v>
      </c>
      <c r="P45" s="999">
        <v>4.7482140927674221</v>
      </c>
    </row>
    <row r="46" spans="2:17" hidden="1">
      <c r="B46" s="1001" t="s">
        <v>337</v>
      </c>
      <c r="C46" s="999">
        <v>18.971644156031321</v>
      </c>
      <c r="D46" s="1389">
        <v>-3.2028663736942353</v>
      </c>
      <c r="E46" s="1389">
        <v>8.4263579420005286</v>
      </c>
      <c r="F46" s="1389">
        <v>-2.0328450304263224</v>
      </c>
      <c r="G46" s="1389">
        <v>3.5281551961111379</v>
      </c>
      <c r="H46" s="1389">
        <v>11.632445324365781</v>
      </c>
      <c r="I46" s="1389">
        <v>-7.6170093678149868</v>
      </c>
      <c r="J46" s="1389">
        <v>-2.6833386946282678</v>
      </c>
      <c r="K46" s="1389">
        <v>7.0050982191249611</v>
      </c>
      <c r="L46" s="1389">
        <v>14.769474230845248</v>
      </c>
      <c r="M46" s="1389">
        <v>-1.5521405447515346</v>
      </c>
      <c r="N46" s="1389">
        <v>5.7652775159583891</v>
      </c>
      <c r="O46" s="1389">
        <v>6.6971251103957741</v>
      </c>
      <c r="P46" s="999">
        <v>6.0719146800790158</v>
      </c>
    </row>
    <row r="47" spans="2:17" hidden="1">
      <c r="B47" s="1001" t="s">
        <v>338</v>
      </c>
      <c r="C47" s="999">
        <v>12.579826615494571</v>
      </c>
      <c r="D47" s="1389">
        <v>-1.6865967662170966</v>
      </c>
      <c r="E47" s="1389">
        <v>9.9324612140722088</v>
      </c>
      <c r="F47" s="1389">
        <v>-1.8148997036657843</v>
      </c>
      <c r="G47" s="1389">
        <v>0.57673274816496534</v>
      </c>
      <c r="H47" s="1389">
        <v>3.6889435361862288</v>
      </c>
      <c r="I47" s="1389">
        <v>-8.1694038706638601</v>
      </c>
      <c r="J47" s="1389">
        <v>-1.6120010434410692</v>
      </c>
      <c r="K47" s="1389">
        <v>6.9930729538135283</v>
      </c>
      <c r="L47" s="1389">
        <v>10.621362821424629</v>
      </c>
      <c r="M47" s="1389">
        <v>-1.7167461885499113</v>
      </c>
      <c r="N47" s="1389">
        <v>4.3111808913519178</v>
      </c>
      <c r="O47" s="1389">
        <v>7.394788936245833</v>
      </c>
      <c r="P47" s="999">
        <v>5.306910301322465</v>
      </c>
    </row>
    <row r="48" spans="2:17" hidden="1">
      <c r="B48" s="1001" t="s">
        <v>339</v>
      </c>
      <c r="C48" s="999">
        <v>13.241879086565312</v>
      </c>
      <c r="D48" s="1389">
        <v>-2.5288569636180092</v>
      </c>
      <c r="E48" s="1389">
        <v>8.8285777188295889</v>
      </c>
      <c r="F48" s="1389">
        <v>-4.0371539106420551</v>
      </c>
      <c r="G48" s="1389">
        <v>1.4139372445973741</v>
      </c>
      <c r="H48" s="1389">
        <v>-3.9905716528489621</v>
      </c>
      <c r="I48" s="1389">
        <v>-5.0781079687437947</v>
      </c>
      <c r="J48" s="1389">
        <v>-1.938331387555392</v>
      </c>
      <c r="K48" s="1389">
        <v>6.5124400371192825</v>
      </c>
      <c r="L48" s="1389">
        <v>11.632158627032041</v>
      </c>
      <c r="M48" s="1389">
        <v>-2.0465761093266477</v>
      </c>
      <c r="N48" s="1389">
        <v>2.7510040764298083</v>
      </c>
      <c r="O48" s="1389">
        <v>7.1137809176870848</v>
      </c>
      <c r="P48" s="999">
        <v>4.1493276585136352</v>
      </c>
    </row>
    <row r="49" spans="2:16" hidden="1">
      <c r="B49" s="1001" t="s">
        <v>340</v>
      </c>
      <c r="C49" s="999">
        <v>12.407394070528488</v>
      </c>
      <c r="D49" s="1389">
        <v>-2.4397020993107366</v>
      </c>
      <c r="E49" s="1389">
        <v>5.5686676278488889</v>
      </c>
      <c r="F49" s="1389">
        <v>-4.2164685331444796</v>
      </c>
      <c r="G49" s="1389">
        <v>-0.68377690479832776</v>
      </c>
      <c r="H49" s="1389">
        <v>-3.5272157231269863</v>
      </c>
      <c r="I49" s="1389">
        <v>-5.0049676905099316</v>
      </c>
      <c r="J49" s="1389">
        <v>-2.1094444536894019</v>
      </c>
      <c r="K49" s="1389">
        <v>4.9808121214948597</v>
      </c>
      <c r="L49" s="1389">
        <v>12.534484847883753</v>
      </c>
      <c r="M49" s="1389">
        <v>-0.69247499567671733</v>
      </c>
      <c r="N49" s="1389">
        <v>1.9826251753266133</v>
      </c>
      <c r="O49" s="1389">
        <v>7.059348805702248</v>
      </c>
      <c r="P49" s="999">
        <v>3.6043295690172394</v>
      </c>
    </row>
    <row r="50" spans="2:16" hidden="1">
      <c r="B50" s="1001" t="s">
        <v>341</v>
      </c>
      <c r="C50" s="999">
        <v>12.568443464590429</v>
      </c>
      <c r="D50" s="1389">
        <v>-1.6733685372014029</v>
      </c>
      <c r="E50" s="1389">
        <v>4.8767567415830548</v>
      </c>
      <c r="F50" s="1389">
        <v>-4.2089539765316042</v>
      </c>
      <c r="G50" s="1389">
        <v>-0.2803767318046213</v>
      </c>
      <c r="H50" s="1389">
        <v>-1.1662558124727607</v>
      </c>
      <c r="I50" s="1389">
        <v>-4.2204111889739604</v>
      </c>
      <c r="J50" s="1389">
        <v>-5.7666235813911726</v>
      </c>
      <c r="K50" s="1389">
        <v>4.3691774309960074</v>
      </c>
      <c r="L50" s="1389">
        <v>9.1912869394979566</v>
      </c>
      <c r="M50" s="1389">
        <v>-0.57068793415533392</v>
      </c>
      <c r="N50" s="1389">
        <v>2.2947054630815478</v>
      </c>
      <c r="O50" s="1389">
        <v>8.3655628529432757</v>
      </c>
      <c r="P50" s="999">
        <v>4.2206457038235223</v>
      </c>
    </row>
    <row r="51" spans="2:16" hidden="1">
      <c r="B51" s="1001" t="s">
        <v>342</v>
      </c>
      <c r="C51" s="999">
        <v>10.841799400518992</v>
      </c>
      <c r="D51" s="1389">
        <v>-1.9922299262054022</v>
      </c>
      <c r="E51" s="1389">
        <v>2.4488182794694779</v>
      </c>
      <c r="F51" s="1389">
        <v>-4.5672404035848713</v>
      </c>
      <c r="G51" s="1389">
        <v>-0.3412861366020925</v>
      </c>
      <c r="H51" s="1389">
        <v>-1.795608431786333</v>
      </c>
      <c r="I51" s="1389">
        <v>-4.40661743255093</v>
      </c>
      <c r="J51" s="1389">
        <v>-5.5737459681908019</v>
      </c>
      <c r="K51" s="1389">
        <v>4.3691774309960074</v>
      </c>
      <c r="L51" s="1389">
        <v>9.8056851996079608</v>
      </c>
      <c r="M51" s="1389">
        <v>0.78856710096610882</v>
      </c>
      <c r="N51" s="1389">
        <v>1.3591216176531695</v>
      </c>
      <c r="O51" s="1389">
        <v>8.4574929752327712</v>
      </c>
      <c r="P51" s="999">
        <v>3.599770669686686</v>
      </c>
    </row>
    <row r="52" spans="2:16" hidden="1">
      <c r="B52" s="1001" t="s">
        <v>343</v>
      </c>
      <c r="C52" s="999">
        <v>12.183099160988252</v>
      </c>
      <c r="D52" s="1389">
        <v>-3.1734333627356448</v>
      </c>
      <c r="E52" s="1389">
        <v>2.6998510015457056</v>
      </c>
      <c r="F52" s="1389">
        <v>-7.2746012801478965</v>
      </c>
      <c r="G52" s="1389">
        <v>2.4184489238769036</v>
      </c>
      <c r="H52" s="1389">
        <v>-0.90005763232884339</v>
      </c>
      <c r="I52" s="1389">
        <v>-3.8455496832618064</v>
      </c>
      <c r="J52" s="1389">
        <v>-3.3862510418507075</v>
      </c>
      <c r="K52" s="1389">
        <v>4.1273306247874286</v>
      </c>
      <c r="L52" s="1389">
        <v>8.9758026439138661</v>
      </c>
      <c r="M52" s="1389">
        <v>1.6764936510906603</v>
      </c>
      <c r="N52" s="1389">
        <v>1.5912134429470814</v>
      </c>
      <c r="O52" s="1389">
        <v>9.7870546414695845</v>
      </c>
      <c r="P52" s="999">
        <v>4.1833704330798582</v>
      </c>
    </row>
    <row r="53" spans="2:16" hidden="1">
      <c r="B53" s="1001" t="s">
        <v>344</v>
      </c>
      <c r="C53" s="999">
        <v>10.295467580601937</v>
      </c>
      <c r="D53" s="1389">
        <v>-2.2455906314824414</v>
      </c>
      <c r="E53" s="1389">
        <v>2.0496211732812242</v>
      </c>
      <c r="F53" s="1389">
        <v>-4.6623178379771479</v>
      </c>
      <c r="G53" s="1389">
        <v>1.7017864564963903</v>
      </c>
      <c r="H53" s="1389">
        <v>-2.9008658951255595</v>
      </c>
      <c r="I53" s="1389">
        <v>-3.6272328235204099</v>
      </c>
      <c r="J53" s="1389">
        <v>-2.8816872108797797</v>
      </c>
      <c r="K53" s="1389">
        <v>-0.53532279174880459</v>
      </c>
      <c r="L53" s="1389">
        <v>5.8264574618875908</v>
      </c>
      <c r="M53" s="1389">
        <v>1.4473491924780202</v>
      </c>
      <c r="N53" s="1389">
        <v>1.3267066296946295</v>
      </c>
      <c r="O53" s="1389">
        <v>7.3400956841942255</v>
      </c>
      <c r="P53" s="999">
        <v>3.2325052867839377</v>
      </c>
    </row>
    <row r="54" spans="2:16" hidden="1">
      <c r="B54" s="1001"/>
      <c r="C54" s="999"/>
      <c r="D54" s="1389"/>
      <c r="E54" s="1389"/>
      <c r="F54" s="1389"/>
      <c r="G54" s="1389"/>
      <c r="H54" s="1389"/>
      <c r="I54" s="1389"/>
      <c r="J54" s="1389"/>
      <c r="K54" s="1389"/>
      <c r="L54" s="1389"/>
      <c r="M54" s="1389"/>
      <c r="N54" s="1389"/>
      <c r="O54" s="1389"/>
      <c r="P54" s="999"/>
    </row>
    <row r="55" spans="2:16" hidden="1">
      <c r="B55" s="918">
        <v>2011</v>
      </c>
      <c r="C55" s="999"/>
      <c r="D55" s="1389"/>
      <c r="E55" s="1389"/>
      <c r="F55" s="1389"/>
      <c r="G55" s="1389"/>
      <c r="H55" s="1389"/>
      <c r="I55" s="1389"/>
      <c r="J55" s="1389"/>
      <c r="K55" s="1389"/>
      <c r="L55" s="1389"/>
      <c r="M55" s="1389"/>
      <c r="N55" s="1389"/>
      <c r="O55" s="1389"/>
      <c r="P55" s="999"/>
    </row>
    <row r="56" spans="2:16" hidden="1">
      <c r="B56" s="1001" t="s">
        <v>345</v>
      </c>
      <c r="C56" s="999">
        <v>10.026161916069176</v>
      </c>
      <c r="D56" s="1389">
        <v>-1.1147042745543567</v>
      </c>
      <c r="E56" s="1389">
        <v>2.619663171841613</v>
      </c>
      <c r="F56" s="1389">
        <v>4.5075579072561878</v>
      </c>
      <c r="G56" s="1389">
        <v>0.4671357517560093</v>
      </c>
      <c r="H56" s="1389">
        <v>3.2508288788597461</v>
      </c>
      <c r="I56" s="1389">
        <v>-4.5428069333557586</v>
      </c>
      <c r="J56" s="1389">
        <v>-4.9137941241128242</v>
      </c>
      <c r="K56" s="1389">
        <v>-2.808735531155937</v>
      </c>
      <c r="L56" s="1389">
        <v>5.1208740949800546</v>
      </c>
      <c r="M56" s="1389">
        <v>4.0426528378028515</v>
      </c>
      <c r="N56" s="1389">
        <v>1.9879365630728341</v>
      </c>
      <c r="O56" s="1389">
        <v>6.7788723197180545</v>
      </c>
      <c r="P56" s="999">
        <v>3.522377184510872</v>
      </c>
    </row>
    <row r="57" spans="2:16" hidden="1">
      <c r="B57" s="1001" t="s">
        <v>334</v>
      </c>
      <c r="C57" s="999">
        <v>7.152451358864198</v>
      </c>
      <c r="D57" s="1389">
        <v>-0.92072528335773729</v>
      </c>
      <c r="E57" s="1389">
        <v>2.944945912200958</v>
      </c>
      <c r="F57" s="1389">
        <v>4.6394728493532433</v>
      </c>
      <c r="G57" s="1389">
        <v>0.5551768361288012</v>
      </c>
      <c r="H57" s="1389">
        <v>3.2046400163404654</v>
      </c>
      <c r="I57" s="1389">
        <v>-4.4820544258715511</v>
      </c>
      <c r="J57" s="1389">
        <v>-3.4337887122702027</v>
      </c>
      <c r="K57" s="1389">
        <v>-0.50923999735548175</v>
      </c>
      <c r="L57" s="1389">
        <v>4.6288779029330263</v>
      </c>
      <c r="M57" s="1389">
        <v>4.0525428088297177</v>
      </c>
      <c r="N57" s="1389">
        <v>1.9832268452576685</v>
      </c>
      <c r="O57" s="1389">
        <v>5.2598539193535077</v>
      </c>
      <c r="P57" s="999">
        <v>3.0416195635887933</v>
      </c>
    </row>
    <row r="58" spans="2:16" hidden="1">
      <c r="B58" s="1001" t="s">
        <v>335</v>
      </c>
      <c r="C58" s="999">
        <v>4.2308908867980888</v>
      </c>
      <c r="D58" s="1389">
        <v>9.7508789749456426E-3</v>
      </c>
      <c r="E58" s="1389">
        <v>1.8755956843469201</v>
      </c>
      <c r="F58" s="1389">
        <v>0.25531528711233431</v>
      </c>
      <c r="G58" s="1389">
        <v>-0.83138991143191232</v>
      </c>
      <c r="H58" s="1389">
        <v>8.4508562770442275</v>
      </c>
      <c r="I58" s="1389">
        <v>-4.2275008219378467</v>
      </c>
      <c r="J58" s="1389">
        <v>-2.0052987203648009</v>
      </c>
      <c r="K58" s="1389">
        <v>4.8977802056544562</v>
      </c>
      <c r="L58" s="1389">
        <v>2.4318252668029006</v>
      </c>
      <c r="M58" s="1389">
        <v>2.9581358807600155</v>
      </c>
      <c r="N58" s="1389">
        <v>2.3429396479836662</v>
      </c>
      <c r="O58" s="1389">
        <v>3.3319565871500645</v>
      </c>
      <c r="P58" s="999">
        <v>2.6667837236718173</v>
      </c>
    </row>
    <row r="59" spans="2:16" hidden="1">
      <c r="B59" s="1001" t="s">
        <v>336</v>
      </c>
      <c r="C59" s="999">
        <v>3.5647344678688464</v>
      </c>
      <c r="D59" s="1389">
        <v>1.2675403084277503</v>
      </c>
      <c r="E59" s="1389">
        <v>2.9886398568768957</v>
      </c>
      <c r="F59" s="1389">
        <v>-0.53234918695301836</v>
      </c>
      <c r="G59" s="1389">
        <v>-1.0719150122498133</v>
      </c>
      <c r="H59" s="1389">
        <v>9.6548915774092201</v>
      </c>
      <c r="I59" s="1389">
        <v>-1.6761172893883791</v>
      </c>
      <c r="J59" s="1389">
        <v>0.40345222799578195</v>
      </c>
      <c r="K59" s="1389">
        <v>4.8977802056544562</v>
      </c>
      <c r="L59" s="1389">
        <v>2.8176282417895271</v>
      </c>
      <c r="M59" s="1389">
        <v>3.9827878665826599</v>
      </c>
      <c r="N59" s="1389">
        <v>2.5700835598259753</v>
      </c>
      <c r="O59" s="1389">
        <v>2.9463340590279774</v>
      </c>
      <c r="P59" s="999">
        <v>2.694242214414766</v>
      </c>
    </row>
    <row r="60" spans="2:16" hidden="1">
      <c r="B60" s="1001" t="s">
        <v>337</v>
      </c>
      <c r="C60" s="999">
        <v>2.631732004201659</v>
      </c>
      <c r="D60" s="1389">
        <v>1.719011008336091</v>
      </c>
      <c r="E60" s="1389">
        <v>3.3250276792536226</v>
      </c>
      <c r="F60" s="1389">
        <v>-0.91053138495519326</v>
      </c>
      <c r="G60" s="1389">
        <v>-1.009277392515584</v>
      </c>
      <c r="H60" s="1389">
        <v>9.1674563707406342</v>
      </c>
      <c r="I60" s="1389">
        <v>-1.9228100297517536</v>
      </c>
      <c r="J60" s="1389">
        <v>0.47597812554243113</v>
      </c>
      <c r="K60" s="1389">
        <v>4.8977802056544562</v>
      </c>
      <c r="L60" s="1389">
        <v>3.8229158034922328</v>
      </c>
      <c r="M60" s="1389">
        <v>3.9280817229667475</v>
      </c>
      <c r="N60" s="1389">
        <v>2.6097304651360842</v>
      </c>
      <c r="O60" s="1389">
        <v>2.292748422840174</v>
      </c>
      <c r="P60" s="999">
        <v>2.5048083903281615</v>
      </c>
    </row>
    <row r="61" spans="2:16" hidden="1">
      <c r="B61" s="1001" t="s">
        <v>338</v>
      </c>
      <c r="C61" s="999">
        <v>3.2872580154830189</v>
      </c>
      <c r="D61" s="1389">
        <v>1.5673036432343856</v>
      </c>
      <c r="E61" s="1389">
        <v>3.2996466650679013</v>
      </c>
      <c r="F61" s="1389">
        <v>-0.16921040426887135</v>
      </c>
      <c r="G61" s="1389">
        <v>-0.35122713757985702</v>
      </c>
      <c r="H61" s="1389">
        <v>9.5781515396488039</v>
      </c>
      <c r="I61" s="1389">
        <v>-1.852683342906758</v>
      </c>
      <c r="J61" s="1389">
        <v>1.5440869917645372</v>
      </c>
      <c r="K61" s="1389">
        <v>4.1301291340526847</v>
      </c>
      <c r="L61" s="1389">
        <v>3.7941661866664811</v>
      </c>
      <c r="M61" s="1389">
        <v>3.8125185523391059</v>
      </c>
      <c r="N61" s="1389">
        <v>2.7694371163283327</v>
      </c>
      <c r="O61" s="1389">
        <v>3.0448381418429094</v>
      </c>
      <c r="P61" s="999">
        <v>2.8601301764285658</v>
      </c>
    </row>
    <row r="62" spans="2:16" hidden="1">
      <c r="B62" s="1001" t="s">
        <v>339</v>
      </c>
      <c r="C62" s="999">
        <v>4.388025942071172</v>
      </c>
      <c r="D62" s="1389">
        <v>2.3663928804723344</v>
      </c>
      <c r="E62" s="1389">
        <v>4.1752423600538213</v>
      </c>
      <c r="F62" s="1389">
        <v>-0.13637735005135321</v>
      </c>
      <c r="G62" s="1389">
        <v>-0.5362510316547997</v>
      </c>
      <c r="H62" s="1389">
        <v>9.4542383416247091</v>
      </c>
      <c r="I62" s="1389">
        <v>-2.4681323593460869</v>
      </c>
      <c r="J62" s="1389">
        <v>1.2732792269871007</v>
      </c>
      <c r="K62" s="1389">
        <v>4.7517763463227114</v>
      </c>
      <c r="L62" s="1389">
        <v>5.3571378224092525</v>
      </c>
      <c r="M62" s="1389">
        <v>4.3207870767878687</v>
      </c>
      <c r="N62" s="1389">
        <v>3.1115533928855799</v>
      </c>
      <c r="O62" s="1389">
        <v>3.5586383560234358</v>
      </c>
      <c r="P62" s="999">
        <v>3.2589283273206204</v>
      </c>
    </row>
    <row r="63" spans="2:16" hidden="1">
      <c r="B63" s="1001" t="s">
        <v>340</v>
      </c>
      <c r="C63" s="999">
        <v>4.2233888299684885</v>
      </c>
      <c r="D63" s="1389">
        <v>2.6678624500687587</v>
      </c>
      <c r="E63" s="1389">
        <v>4.7640828900729515</v>
      </c>
      <c r="F63" s="1389">
        <v>0.25450836688478695</v>
      </c>
      <c r="G63" s="1389">
        <v>-4.2057043546250839E-2</v>
      </c>
      <c r="H63" s="1389">
        <v>9.939584985532889</v>
      </c>
      <c r="I63" s="1389">
        <v>-2.3952786691611827</v>
      </c>
      <c r="J63" s="1389">
        <v>1.7012223213529687</v>
      </c>
      <c r="K63" s="1389">
        <v>5.2792818181818246</v>
      </c>
      <c r="L63" s="1389">
        <v>5.6321105879835631</v>
      </c>
      <c r="M63" s="1389">
        <v>4.8010753188283184</v>
      </c>
      <c r="N63" s="1389">
        <v>3.5369197385424878</v>
      </c>
      <c r="O63" s="1389">
        <v>3.5386009608577407</v>
      </c>
      <c r="P63" s="999">
        <v>3.5374746964069281</v>
      </c>
    </row>
    <row r="64" spans="2:16" hidden="1">
      <c r="B64" s="1001" t="s">
        <v>341</v>
      </c>
      <c r="C64" s="999">
        <v>4.8575076046073251</v>
      </c>
      <c r="D64" s="1389">
        <v>2.6407023812301089</v>
      </c>
      <c r="E64" s="1389">
        <v>7.1806642326697645</v>
      </c>
      <c r="F64" s="1389">
        <v>0.4264065221817992</v>
      </c>
      <c r="G64" s="1389">
        <v>-0.50467380602443601</v>
      </c>
      <c r="H64" s="1389">
        <v>7.171151360040362</v>
      </c>
      <c r="I64" s="1389">
        <v>10.978079394603046</v>
      </c>
      <c r="J64" s="1389">
        <v>1.782223410429129</v>
      </c>
      <c r="K64" s="1389">
        <v>5.6315181818181737</v>
      </c>
      <c r="L64" s="1389">
        <v>5.9358205272166176</v>
      </c>
      <c r="M64" s="1389">
        <v>5.5698047348865076</v>
      </c>
      <c r="N64" s="1389">
        <v>4.4445743310954633</v>
      </c>
      <c r="O64" s="1389">
        <v>4.013443601487432</v>
      </c>
      <c r="P64" s="999">
        <v>4.3023613346894862</v>
      </c>
    </row>
    <row r="65" spans="2:16" hidden="1">
      <c r="B65" s="1001" t="s">
        <v>342</v>
      </c>
      <c r="C65" s="999">
        <v>3.5607920315814168</v>
      </c>
      <c r="D65" s="1389">
        <v>2.9717485113309294</v>
      </c>
      <c r="E65" s="1389">
        <v>6.2456846488115447</v>
      </c>
      <c r="F65" s="1389">
        <v>6.4272470862025699E-2</v>
      </c>
      <c r="G65" s="1389">
        <v>-6.7088793409697534E-2</v>
      </c>
      <c r="H65" s="1389">
        <v>7.2980709467357796</v>
      </c>
      <c r="I65" s="1389">
        <v>11.395798510656263</v>
      </c>
      <c r="J65" s="1389">
        <v>2.0173874275523751</v>
      </c>
      <c r="K65" s="1389">
        <v>5.6315181818181737</v>
      </c>
      <c r="L65" s="1389">
        <v>5.2065936131915347</v>
      </c>
      <c r="M65" s="1389">
        <v>5.3985218317214922</v>
      </c>
      <c r="N65" s="1389">
        <v>4.4620702397884626</v>
      </c>
      <c r="O65" s="1389">
        <v>3.6845183747065802</v>
      </c>
      <c r="P65" s="999">
        <v>4.2051222301471514</v>
      </c>
    </row>
    <row r="66" spans="2:16" hidden="1">
      <c r="B66" s="1001" t="s">
        <v>343</v>
      </c>
      <c r="C66" s="999">
        <v>3.6931722178306314</v>
      </c>
      <c r="D66" s="1389">
        <v>3.2622333751568311</v>
      </c>
      <c r="E66" s="1389">
        <v>6.5693162144711215</v>
      </c>
      <c r="F66" s="1389">
        <v>1.9527802049551957</v>
      </c>
      <c r="G66" s="1389">
        <v>1.5254416578236452E-2</v>
      </c>
      <c r="H66" s="1389">
        <v>6.4493090636439598</v>
      </c>
      <c r="I66" s="1389">
        <v>10.613551928085352</v>
      </c>
      <c r="J66" s="1389">
        <v>2.174131857070972</v>
      </c>
      <c r="K66" s="1389">
        <v>5.4834316840671731</v>
      </c>
      <c r="L66" s="1389">
        <v>6.1624608703490624</v>
      </c>
      <c r="M66" s="1389">
        <v>4.8391759503031206</v>
      </c>
      <c r="N66" s="1389">
        <v>4.4330876857486157</v>
      </c>
      <c r="O66" s="1389">
        <v>3.8145142731378368</v>
      </c>
      <c r="P66" s="999">
        <v>4.2269242013980302</v>
      </c>
    </row>
    <row r="67" spans="2:16" hidden="1">
      <c r="B67" s="1001" t="s">
        <v>344</v>
      </c>
      <c r="C67" s="999">
        <v>7.4017121616796855</v>
      </c>
      <c r="D67" s="1389">
        <v>2.617622914461859</v>
      </c>
      <c r="E67" s="1389">
        <v>7.4705665587053494</v>
      </c>
      <c r="F67" s="1389">
        <v>0.17390544892352811</v>
      </c>
      <c r="G67" s="1389">
        <v>-2.1104834317386967E-2</v>
      </c>
      <c r="H67" s="1389">
        <v>6.5418847353217791</v>
      </c>
      <c r="I67" s="1389">
        <v>10.705907247284374</v>
      </c>
      <c r="J67" s="1389">
        <v>1.5983780881871912</v>
      </c>
      <c r="K67" s="1389">
        <v>5.6315181818181959</v>
      </c>
      <c r="L67" s="1389">
        <v>8.4655265386097689</v>
      </c>
      <c r="M67" s="1389">
        <v>5.7113904901282764</v>
      </c>
      <c r="N67" s="1389">
        <v>0.88648423638972851</v>
      </c>
      <c r="O67" s="1389">
        <v>5.8056191465395202</v>
      </c>
      <c r="P67" s="999">
        <v>4.9007624121603977</v>
      </c>
    </row>
    <row r="68" spans="2:16" hidden="1">
      <c r="B68" s="1001"/>
      <c r="C68" s="999"/>
      <c r="D68" s="1389"/>
      <c r="E68" s="1389"/>
      <c r="F68" s="1389"/>
      <c r="G68" s="1389"/>
      <c r="H68" s="1389"/>
      <c r="I68" s="1389"/>
      <c r="J68" s="1389"/>
      <c r="K68" s="1389"/>
      <c r="L68" s="1389"/>
      <c r="M68" s="1389"/>
      <c r="N68" s="1389"/>
      <c r="O68" s="1389"/>
      <c r="P68" s="999"/>
    </row>
    <row r="69" spans="2:16" hidden="1">
      <c r="B69" s="918">
        <v>2012</v>
      </c>
      <c r="C69" s="999"/>
      <c r="D69" s="1389"/>
      <c r="E69" s="1389"/>
      <c r="F69" s="1389"/>
      <c r="G69" s="1389"/>
      <c r="H69" s="1389"/>
      <c r="I69" s="1389"/>
      <c r="J69" s="1389"/>
      <c r="K69" s="1389"/>
      <c r="L69" s="1389"/>
      <c r="M69" s="1389"/>
      <c r="N69" s="1389"/>
      <c r="O69" s="1389"/>
      <c r="P69" s="999"/>
    </row>
    <row r="70" spans="2:16" hidden="1">
      <c r="B70" s="1001" t="s">
        <v>345</v>
      </c>
      <c r="C70" s="999">
        <v>7.3295257891532906</v>
      </c>
      <c r="D70" s="1389">
        <v>2.4038986229605763</v>
      </c>
      <c r="E70" s="1389">
        <v>6.9385206586513037</v>
      </c>
      <c r="F70" s="1389">
        <v>0.51086315024062579</v>
      </c>
      <c r="G70" s="1389">
        <v>0.53200187004240895</v>
      </c>
      <c r="H70" s="1389">
        <v>1.7820893007476135</v>
      </c>
      <c r="I70" s="1389">
        <v>12.311691736118547</v>
      </c>
      <c r="J70" s="1389">
        <v>4.8884815302985274E-2</v>
      </c>
      <c r="K70" s="1389">
        <v>5.7979693720394243</v>
      </c>
      <c r="L70" s="1389">
        <v>9.4049183011755808</v>
      </c>
      <c r="M70" s="1389">
        <v>2.8961587668398403</v>
      </c>
      <c r="N70" s="1389">
        <v>4.021561819402697</v>
      </c>
      <c r="O70" s="1389">
        <v>4.901502655351142</v>
      </c>
      <c r="P70" s="999">
        <v>4.3122546403562279</v>
      </c>
    </row>
    <row r="71" spans="2:16" hidden="1">
      <c r="B71" s="1001" t="s">
        <v>334</v>
      </c>
      <c r="C71" s="999">
        <v>6.9694807382999713</v>
      </c>
      <c r="D71" s="1389">
        <v>2.0401425074832336</v>
      </c>
      <c r="E71" s="1389">
        <v>10.652810679786228</v>
      </c>
      <c r="F71" s="1389">
        <v>0.64971882151851901</v>
      </c>
      <c r="G71" s="1389">
        <v>1.0564442614200198</v>
      </c>
      <c r="H71" s="1389">
        <v>0.60228769309880192</v>
      </c>
      <c r="I71" s="1389">
        <v>11.657639868866232</v>
      </c>
      <c r="J71" s="1389">
        <v>1.7996568114987621</v>
      </c>
      <c r="K71" s="1389">
        <v>5.310622042965929</v>
      </c>
      <c r="L71" s="1389">
        <v>8.6470106362604113</v>
      </c>
      <c r="M71" s="1389">
        <v>3.1619290675641842</v>
      </c>
      <c r="N71" s="1389">
        <v>3.9174698525342055</v>
      </c>
      <c r="O71" s="1389">
        <v>5.0127232861443716</v>
      </c>
      <c r="P71" s="999">
        <v>4.4132056534537663</v>
      </c>
    </row>
    <row r="72" spans="2:16" hidden="1">
      <c r="B72" s="1001" t="s">
        <v>335</v>
      </c>
      <c r="C72" s="999">
        <v>5.7494252056786266</v>
      </c>
      <c r="D72" s="1389">
        <v>1.756953602936373</v>
      </c>
      <c r="E72" s="1389">
        <v>10.92560933492881</v>
      </c>
      <c r="F72" s="1389">
        <v>1.1375076647528459</v>
      </c>
      <c r="G72" s="1389">
        <v>1.0452660089914856</v>
      </c>
      <c r="H72" s="1389">
        <v>-1.7606758889901153</v>
      </c>
      <c r="I72" s="1389">
        <v>11.855331553518077</v>
      </c>
      <c r="J72" s="1389">
        <v>1.4503986248486811</v>
      </c>
      <c r="K72" s="1389">
        <v>6.0745319436235068</v>
      </c>
      <c r="L72" s="1389">
        <v>7.2673216041131417</v>
      </c>
      <c r="M72" s="1389">
        <v>3.5310440141102184</v>
      </c>
      <c r="N72" s="1389">
        <v>3.3804416477993815</v>
      </c>
      <c r="O72" s="1389">
        <v>5.1965235177552582</v>
      </c>
      <c r="P72" s="999">
        <v>3.9789529354106845</v>
      </c>
    </row>
    <row r="73" spans="2:16" hidden="1">
      <c r="B73" s="1001" t="s">
        <v>336</v>
      </c>
      <c r="C73" s="999">
        <v>6.13142532720794</v>
      </c>
      <c r="D73" s="1389">
        <v>1.928999426049427</v>
      </c>
      <c r="E73" s="1389">
        <v>13.309664655908037</v>
      </c>
      <c r="F73" s="1389">
        <v>1.3366909203727184</v>
      </c>
      <c r="G73" s="1389">
        <v>1.4705767404413983</v>
      </c>
      <c r="H73" s="1389">
        <v>-1.1115719489072973</v>
      </c>
      <c r="I73" s="1389">
        <v>12.312621140019386</v>
      </c>
      <c r="J73" s="1389">
        <v>2.391854311204078</v>
      </c>
      <c r="K73" s="1389">
        <v>6.2310303047111493</v>
      </c>
      <c r="L73" s="1389">
        <v>7.2041390689185025</v>
      </c>
      <c r="M73" s="1389">
        <v>3.4283648462274829</v>
      </c>
      <c r="N73" s="1389">
        <v>3.6437630345957484</v>
      </c>
      <c r="O73" s="1389">
        <v>4.7989389724587328</v>
      </c>
      <c r="P73" s="999">
        <v>4.0258945339770591</v>
      </c>
    </row>
    <row r="74" spans="2:16" hidden="1">
      <c r="B74" s="1001" t="s">
        <v>337</v>
      </c>
      <c r="C74" s="999">
        <v>5.7959946330897072</v>
      </c>
      <c r="D74" s="1389">
        <v>1.6357970560832991</v>
      </c>
      <c r="E74" s="1389">
        <v>13.943321428277411</v>
      </c>
      <c r="F74" s="1389">
        <v>1.488851739260455</v>
      </c>
      <c r="G74" s="1389">
        <v>1.2079761443718473</v>
      </c>
      <c r="H74" s="1389">
        <v>-0.9050508720583772</v>
      </c>
      <c r="I74" s="1389">
        <v>12.362080838909574</v>
      </c>
      <c r="J74" s="1389">
        <v>1.0849254476947845</v>
      </c>
      <c r="K74" s="1389">
        <v>6.2310303047111493</v>
      </c>
      <c r="L74" s="1389">
        <v>6.1168500019711969</v>
      </c>
      <c r="M74" s="1389">
        <v>3.5328495037793894</v>
      </c>
      <c r="N74" s="1389">
        <v>3.723001895954825</v>
      </c>
      <c r="O74" s="1389">
        <v>4.6126384707579682</v>
      </c>
      <c r="P74" s="999">
        <v>4.0168652624289702</v>
      </c>
    </row>
    <row r="75" spans="2:16" hidden="1">
      <c r="B75" s="1001" t="s">
        <v>338</v>
      </c>
      <c r="C75" s="999">
        <v>6.1613728627739617</v>
      </c>
      <c r="D75" s="1389">
        <v>1.593533632376487</v>
      </c>
      <c r="E75" s="1389">
        <v>14.132273059859578</v>
      </c>
      <c r="F75" s="1389">
        <v>1.5379531746494646</v>
      </c>
      <c r="G75" s="1389">
        <v>1.3037104536387067</v>
      </c>
      <c r="H75" s="1389">
        <v>-1.0116900353491443</v>
      </c>
      <c r="I75" s="1389">
        <v>12.328132658323309</v>
      </c>
      <c r="J75" s="1389">
        <v>5.5341451328905222E-3</v>
      </c>
      <c r="K75" s="1389">
        <v>10.971317734054175</v>
      </c>
      <c r="L75" s="1389">
        <v>6.0676008621117772</v>
      </c>
      <c r="M75" s="1389">
        <v>3.1598710749599634</v>
      </c>
      <c r="N75" s="1389">
        <v>3.5713892210194054</v>
      </c>
      <c r="O75" s="1389">
        <v>4.793155988904263</v>
      </c>
      <c r="P75" s="999">
        <v>3.9744550513042931</v>
      </c>
    </row>
    <row r="76" spans="2:16" hidden="1">
      <c r="B76" s="1001" t="s">
        <v>339</v>
      </c>
      <c r="C76" s="999">
        <v>6.6944026561912118</v>
      </c>
      <c r="D76" s="1389">
        <v>0.48830621262729856</v>
      </c>
      <c r="E76" s="1389">
        <v>13.883314614982755</v>
      </c>
      <c r="F76" s="1389">
        <v>1.3634398377785573</v>
      </c>
      <c r="G76" s="1389">
        <v>1.7181269172245051</v>
      </c>
      <c r="H76" s="1389">
        <v>1.0732930390751516</v>
      </c>
      <c r="I76" s="1389">
        <v>12.848765668958384</v>
      </c>
      <c r="J76" s="1389">
        <v>0.2130174337952262</v>
      </c>
      <c r="K76" s="1389">
        <v>10.946573711187412</v>
      </c>
      <c r="L76" s="1389">
        <v>5.83252652434334</v>
      </c>
      <c r="M76" s="1389">
        <v>3.106543744068313</v>
      </c>
      <c r="N76" s="1389">
        <v>3.7736067497452286</v>
      </c>
      <c r="O76" s="1389">
        <v>4.2864855030698035</v>
      </c>
      <c r="P76" s="999">
        <v>3.9431603390020609</v>
      </c>
    </row>
    <row r="77" spans="2:16" hidden="1">
      <c r="B77" s="1001" t="s">
        <v>340</v>
      </c>
      <c r="C77" s="999">
        <v>6.6071586106232205</v>
      </c>
      <c r="D77" s="1389">
        <v>-0.10245259747252433</v>
      </c>
      <c r="E77" s="1389">
        <v>13.609711910480149</v>
      </c>
      <c r="F77" s="1389">
        <v>1.0122490684176366</v>
      </c>
      <c r="G77" s="1389">
        <v>1.9795522595990933</v>
      </c>
      <c r="H77" s="1389">
        <v>0.78721442110210038</v>
      </c>
      <c r="I77" s="1389">
        <v>12.935945980658481</v>
      </c>
      <c r="J77" s="1389">
        <v>0.27090844989052787</v>
      </c>
      <c r="K77" s="1389">
        <v>10.810596335064115</v>
      </c>
      <c r="L77" s="1389">
        <v>4.8993466521875861</v>
      </c>
      <c r="M77" s="1389">
        <v>2.558860457325185</v>
      </c>
      <c r="N77" s="1389">
        <v>3.3500856728681194</v>
      </c>
      <c r="O77" s="1389">
        <v>4.1964803487162916</v>
      </c>
      <c r="P77" s="999">
        <v>3.6294767367235359</v>
      </c>
    </row>
    <row r="78" spans="2:16" hidden="1">
      <c r="B78" s="1001" t="s">
        <v>341</v>
      </c>
      <c r="C78" s="999">
        <v>6.2925163035162601</v>
      </c>
      <c r="D78" s="1389">
        <v>-0.50606990619834757</v>
      </c>
      <c r="E78" s="1389">
        <v>11.443914474576866</v>
      </c>
      <c r="F78" s="1389">
        <v>0.97259122116499785</v>
      </c>
      <c r="G78" s="1389">
        <v>2.4178365365321586</v>
      </c>
      <c r="H78" s="1389">
        <v>3.4777269966797864</v>
      </c>
      <c r="I78" s="1389">
        <v>-0.54177314518133457</v>
      </c>
      <c r="J78" s="1389">
        <v>0.31912105596760831</v>
      </c>
      <c r="K78" s="1389">
        <v>10.87543000036062</v>
      </c>
      <c r="L78" s="1389">
        <v>5.2312399151829725</v>
      </c>
      <c r="M78" s="1389">
        <v>1.9334716713724553</v>
      </c>
      <c r="N78" s="1389">
        <v>2.4698897345272419</v>
      </c>
      <c r="O78" s="1389">
        <v>4.7987459263789445</v>
      </c>
      <c r="P78" s="999">
        <v>3.2359594846742334</v>
      </c>
    </row>
    <row r="79" spans="2:16" hidden="1">
      <c r="B79" s="1001" t="s">
        <v>342</v>
      </c>
      <c r="C79" s="999">
        <v>6.563113671700771</v>
      </c>
      <c r="D79" s="1389">
        <v>-0.32478530928649052</v>
      </c>
      <c r="E79" s="1389">
        <v>11.155587084876206</v>
      </c>
      <c r="F79" s="1389">
        <v>1.600143989996905</v>
      </c>
      <c r="G79" s="1389">
        <v>2.0373929963809267</v>
      </c>
      <c r="H79" s="1389">
        <v>6.7684559912320363</v>
      </c>
      <c r="I79" s="1389">
        <v>-0.36957666824928292</v>
      </c>
      <c r="J79" s="1389">
        <v>-0.16063953172777978</v>
      </c>
      <c r="K79" s="1389">
        <v>10.257716640530923</v>
      </c>
      <c r="L79" s="1389">
        <v>5.8160257835474072</v>
      </c>
      <c r="M79" s="1389">
        <v>2.3827674708399416</v>
      </c>
      <c r="N79" s="1389">
        <v>2.4879052141447255</v>
      </c>
      <c r="O79" s="1389">
        <v>5.1993702979114209</v>
      </c>
      <c r="P79" s="999">
        <v>3.3794532634172869</v>
      </c>
    </row>
    <row r="80" spans="2:16" hidden="1">
      <c r="B80" s="1001" t="s">
        <v>343</v>
      </c>
      <c r="C80" s="999">
        <v>6.3010340215227112</v>
      </c>
      <c r="D80" s="1389">
        <v>-0.56316728000534999</v>
      </c>
      <c r="E80" s="1389">
        <v>10.864272689082144</v>
      </c>
      <c r="F80" s="1389">
        <v>1.6527011253727242</v>
      </c>
      <c r="G80" s="1389">
        <v>1.8848960563082606</v>
      </c>
      <c r="H80" s="1389">
        <v>7.0485954758151115</v>
      </c>
      <c r="I80" s="1389">
        <v>-0.19531524457244709</v>
      </c>
      <c r="J80" s="1389">
        <v>-0.10702345354358656</v>
      </c>
      <c r="K80" s="1389">
        <v>14.154435827392064</v>
      </c>
      <c r="L80" s="1389">
        <v>4.4061792104184372</v>
      </c>
      <c r="M80" s="1389">
        <v>2.0429520266121104</v>
      </c>
      <c r="N80" s="1389">
        <v>2.5616545919771472</v>
      </c>
      <c r="O80" s="1389">
        <v>3.8529854203124936</v>
      </c>
      <c r="P80" s="999">
        <v>2.990337501949214</v>
      </c>
    </row>
    <row r="81" spans="2:16" hidden="1">
      <c r="B81" s="1001" t="s">
        <v>344</v>
      </c>
      <c r="C81" s="999">
        <v>4.8736075358261299</v>
      </c>
      <c r="D81" s="1389">
        <v>-0.54350347328635529</v>
      </c>
      <c r="E81" s="1389">
        <v>10.698129309619508</v>
      </c>
      <c r="F81" s="1389">
        <v>1.1034420925053245</v>
      </c>
      <c r="G81" s="1389">
        <v>2.2566313785236325</v>
      </c>
      <c r="H81" s="1389">
        <v>6.9101143787442032</v>
      </c>
      <c r="I81" s="1389">
        <v>7.8364800419961078E-2</v>
      </c>
      <c r="J81" s="1389">
        <v>-2.6489472753876697E-2</v>
      </c>
      <c r="K81" s="1389">
        <v>14.056815170609793</v>
      </c>
      <c r="L81" s="1389">
        <v>3.2640478479720292</v>
      </c>
      <c r="M81" s="1389">
        <v>2.2791459419878146</v>
      </c>
      <c r="N81" s="1389">
        <v>6.0927840081903772</v>
      </c>
      <c r="O81" s="1389">
        <v>3.8111152976092022</v>
      </c>
      <c r="P81" s="999">
        <v>2.913965688847342</v>
      </c>
    </row>
    <row r="82" spans="2:16" hidden="1">
      <c r="B82" s="1001"/>
      <c r="C82" s="999"/>
      <c r="D82" s="1389"/>
      <c r="E82" s="1389"/>
      <c r="F82" s="1389"/>
      <c r="G82" s="1389"/>
      <c r="H82" s="1389"/>
      <c r="I82" s="1389"/>
      <c r="J82" s="1389"/>
      <c r="K82" s="1389"/>
      <c r="L82" s="1389"/>
      <c r="M82" s="1389"/>
      <c r="N82" s="1389"/>
      <c r="O82" s="1389"/>
      <c r="P82" s="999"/>
    </row>
    <row r="83" spans="2:16" hidden="1">
      <c r="B83" s="918">
        <v>2013</v>
      </c>
      <c r="C83" s="999"/>
      <c r="D83" s="1389"/>
      <c r="E83" s="1389"/>
      <c r="F83" s="1389"/>
      <c r="G83" s="1389"/>
      <c r="H83" s="1389"/>
      <c r="I83" s="1389"/>
      <c r="J83" s="1389"/>
      <c r="K83" s="1389"/>
      <c r="L83" s="1389"/>
      <c r="M83" s="1389"/>
      <c r="N83" s="1389"/>
      <c r="O83" s="1389"/>
      <c r="P83" s="999"/>
    </row>
    <row r="84" spans="2:16" hidden="1">
      <c r="B84" s="1001" t="s">
        <v>345</v>
      </c>
      <c r="C84" s="999">
        <v>3.8279545663798098</v>
      </c>
      <c r="D84" s="1389">
        <v>-0.7394182332635002</v>
      </c>
      <c r="E84" s="1389">
        <v>10.703735752342492</v>
      </c>
      <c r="F84" s="1389">
        <v>0.65471157225616139</v>
      </c>
      <c r="G84" s="1389">
        <v>1.9371291020374493</v>
      </c>
      <c r="H84" s="1389">
        <v>6.4222627015031675</v>
      </c>
      <c r="I84" s="1389">
        <v>-0.36391062292066012</v>
      </c>
      <c r="J84" s="1389">
        <v>1.920889698438466</v>
      </c>
      <c r="K84" s="1389">
        <v>12.962869940917887</v>
      </c>
      <c r="L84" s="1389">
        <v>1.917245223267483</v>
      </c>
      <c r="M84" s="1389">
        <v>1.3184989523927326</v>
      </c>
      <c r="N84" s="1389">
        <v>1.9139445234545915</v>
      </c>
      <c r="O84" s="1389">
        <v>3.7195756200136376</v>
      </c>
      <c r="P84" s="999">
        <v>2.510460807074022</v>
      </c>
    </row>
    <row r="85" spans="2:16" hidden="1">
      <c r="B85" s="1001" t="s">
        <v>334</v>
      </c>
      <c r="C85" s="999">
        <v>5.7659398429890985</v>
      </c>
      <c r="D85" s="1389">
        <v>-0.71883797408693884</v>
      </c>
      <c r="E85" s="1389">
        <v>7.0836041075488465</v>
      </c>
      <c r="F85" s="1389">
        <v>0.60863877002999001</v>
      </c>
      <c r="G85" s="1389">
        <v>3.2265699197383313</v>
      </c>
      <c r="H85" s="1389">
        <v>8.3092788496283987</v>
      </c>
      <c r="I85" s="1389">
        <v>-5.8808451223968383E-3</v>
      </c>
      <c r="J85" s="1389">
        <v>-0.18701881251289576</v>
      </c>
      <c r="K85" s="1389">
        <v>13.052981837694166</v>
      </c>
      <c r="L85" s="1389">
        <v>3.0129568411244811</v>
      </c>
      <c r="M85" s="1389">
        <v>1.9481194693341752</v>
      </c>
      <c r="N85" s="1389">
        <v>2.1925832870920869</v>
      </c>
      <c r="O85" s="1389">
        <v>4.6745476865403646</v>
      </c>
      <c r="P85" s="999">
        <v>2.98</v>
      </c>
    </row>
    <row r="86" spans="2:16" hidden="1">
      <c r="B86" s="1001" t="s">
        <v>335</v>
      </c>
      <c r="C86" s="999">
        <v>6.2412726782721029</v>
      </c>
      <c r="D86" s="1389">
        <v>-0.80438931722406348</v>
      </c>
      <c r="E86" s="1389">
        <v>5.4808265294259639</v>
      </c>
      <c r="F86" s="1389">
        <v>0.70443409121649925</v>
      </c>
      <c r="G86" s="1389">
        <v>3.2729088649841698</v>
      </c>
      <c r="H86" s="1389">
        <v>8.7345378369115156</v>
      </c>
      <c r="I86" s="1389">
        <v>-4.7101414971073563E-2</v>
      </c>
      <c r="J86" s="1389">
        <v>-0.18829652100937899</v>
      </c>
      <c r="K86" s="1389">
        <v>8.3696861809614109</v>
      </c>
      <c r="L86" s="1389">
        <v>1.7098944328681975</v>
      </c>
      <c r="M86" s="1389">
        <v>1.6435204376138879</v>
      </c>
      <c r="N86" s="1389">
        <v>2.04</v>
      </c>
      <c r="O86" s="1389">
        <v>4.177876180446316</v>
      </c>
      <c r="P86" s="999">
        <v>2.7496468994429701</v>
      </c>
    </row>
    <row r="87" spans="2:16" hidden="1">
      <c r="B87" s="1001" t="s">
        <v>336</v>
      </c>
      <c r="C87" s="999">
        <v>5.8315102691360421</v>
      </c>
      <c r="D87" s="1389">
        <v>-0.35826467304203025</v>
      </c>
      <c r="E87" s="1389">
        <v>4.341185814259596</v>
      </c>
      <c r="F87" s="1389">
        <v>0.92532020486963962</v>
      </c>
      <c r="G87" s="1389">
        <v>3.8059256288527576</v>
      </c>
      <c r="H87" s="1389">
        <v>7.7966346191749025</v>
      </c>
      <c r="I87" s="1389">
        <v>-13.29951292882342</v>
      </c>
      <c r="J87" s="1389">
        <v>-1.2646434605449675</v>
      </c>
      <c r="K87" s="1389">
        <v>12.556603417533619</v>
      </c>
      <c r="L87" s="1389">
        <v>1.6858725055931112</v>
      </c>
      <c r="M87" s="1389">
        <v>1.1832813230795214</v>
      </c>
      <c r="N87" s="1389">
        <v>1.940492996363119</v>
      </c>
      <c r="O87" s="1389">
        <v>3.5727580926671498</v>
      </c>
      <c r="P87" s="999">
        <v>2.4830995142352208</v>
      </c>
    </row>
    <row r="88" spans="2:16" hidden="1">
      <c r="B88" s="1001" t="s">
        <v>337</v>
      </c>
      <c r="C88" s="999">
        <v>5.8817130102042148</v>
      </c>
      <c r="D88" s="1389">
        <v>-0.38494621010968233</v>
      </c>
      <c r="E88" s="1389">
        <v>3.9524710244911665</v>
      </c>
      <c r="F88" s="1389">
        <v>0.65951199495655199</v>
      </c>
      <c r="G88" s="1389">
        <v>3.5998047297216562</v>
      </c>
      <c r="H88" s="1389">
        <v>6.8463325996496627</v>
      </c>
      <c r="I88" s="1389">
        <v>-13.129218975388079</v>
      </c>
      <c r="J88" s="1389">
        <v>-0.82940559487993948</v>
      </c>
      <c r="K88" s="1389">
        <v>12.5573887385658</v>
      </c>
      <c r="L88" s="1389">
        <v>1.4367988931997422</v>
      </c>
      <c r="M88" s="1389">
        <v>1.0384998593842454</v>
      </c>
      <c r="N88" s="1389">
        <v>1.5406081638948743</v>
      </c>
      <c r="O88" s="1389">
        <v>3.5396980444623916</v>
      </c>
      <c r="P88" s="999">
        <v>2.2047265980774666</v>
      </c>
    </row>
    <row r="89" spans="2:16" hidden="1">
      <c r="B89" s="1001" t="s">
        <v>338</v>
      </c>
      <c r="C89" s="999">
        <v>5.4045652461746307</v>
      </c>
      <c r="D89" s="1389">
        <v>-0.50300098752998901</v>
      </c>
      <c r="E89" s="1389">
        <v>2.6476313435252363</v>
      </c>
      <c r="F89" s="1389">
        <v>0.15678552350038011</v>
      </c>
      <c r="G89" s="1389">
        <v>3.030661705847959</v>
      </c>
      <c r="H89" s="1389">
        <v>6.8542284381939211</v>
      </c>
      <c r="I89" s="1389">
        <v>-13.395025032972384</v>
      </c>
      <c r="J89" s="1389">
        <v>-0.33490704420209294</v>
      </c>
      <c r="K89" s="1389">
        <v>7.7493501767837758</v>
      </c>
      <c r="L89" s="1389">
        <v>1.3486623773086182</v>
      </c>
      <c r="M89" s="1389">
        <v>1.2246724333173642</v>
      </c>
      <c r="N89" s="1389">
        <v>1.3503252276704902</v>
      </c>
      <c r="O89" s="1389">
        <v>2.8996646687185823</v>
      </c>
      <c r="P89" s="999">
        <v>1.8654833104963853</v>
      </c>
    </row>
    <row r="90" spans="2:16" hidden="1">
      <c r="B90" s="1001" t="s">
        <v>339</v>
      </c>
      <c r="C90" s="999">
        <v>4.8332613240633648</v>
      </c>
      <c r="D90" s="1389">
        <v>0.13912084517775369</v>
      </c>
      <c r="E90" s="1389">
        <v>2.5379534562396389</v>
      </c>
      <c r="F90" s="1389">
        <v>-5.0227460394125512E-2</v>
      </c>
      <c r="G90" s="1389">
        <v>2.84</v>
      </c>
      <c r="H90" s="1389">
        <v>4.9609649452741822</v>
      </c>
      <c r="I90" s="1389">
        <v>-13.46664206211009</v>
      </c>
      <c r="J90" s="1389">
        <v>-0.60789261904184988</v>
      </c>
      <c r="K90" s="1389">
        <v>7.7733811341668568</v>
      </c>
      <c r="L90" s="1389">
        <v>0.71354227906486045</v>
      </c>
      <c r="M90" s="1389">
        <v>0.99786975435292025</v>
      </c>
      <c r="N90" s="1389">
        <v>1.0005645161826227</v>
      </c>
      <c r="O90" s="1389">
        <v>1.742514584272814</v>
      </c>
      <c r="P90" s="999">
        <v>1.2466574099768923</v>
      </c>
    </row>
    <row r="91" spans="2:16" hidden="1">
      <c r="B91" s="1001" t="s">
        <v>340</v>
      </c>
      <c r="C91" s="999">
        <v>4.4341997343264605</v>
      </c>
      <c r="D91" s="1389">
        <v>0.29915379204321635</v>
      </c>
      <c r="E91" s="1389">
        <v>3.0333331486740889</v>
      </c>
      <c r="F91" s="1389">
        <v>-0.12141946358019684</v>
      </c>
      <c r="G91" s="1389">
        <v>3.84</v>
      </c>
      <c r="H91" s="1389">
        <v>5.0418740190781852</v>
      </c>
      <c r="I91" s="1389">
        <v>-13.568531985595268</v>
      </c>
      <c r="J91" s="1389">
        <v>-0.69253275713008211</v>
      </c>
      <c r="K91" s="1389">
        <v>8.8300304644412861</v>
      </c>
      <c r="L91" s="1389">
        <v>1.6011614721804124</v>
      </c>
      <c r="M91" s="1389">
        <v>0.8116769959372272</v>
      </c>
      <c r="N91" s="1389">
        <v>1.44823345459828</v>
      </c>
      <c r="O91" s="1389">
        <v>0.93919867381710986</v>
      </c>
      <c r="P91" s="999">
        <v>1.2765148827750927</v>
      </c>
    </row>
    <row r="92" spans="2:16" hidden="1">
      <c r="B92" s="1001" t="s">
        <v>341</v>
      </c>
      <c r="C92" s="999">
        <v>4.3656415977913365</v>
      </c>
      <c r="D92" s="1389">
        <v>0.60966968905473706</v>
      </c>
      <c r="E92" s="1389">
        <v>3.6975690976676079</v>
      </c>
      <c r="F92" s="1389">
        <v>-0.37180992072302077</v>
      </c>
      <c r="G92" s="1389">
        <v>2.0975368002630779</v>
      </c>
      <c r="H92" s="1389">
        <v>5.0630506446622814</v>
      </c>
      <c r="I92" s="1389">
        <v>-13.654817132548558</v>
      </c>
      <c r="J92" s="1389">
        <v>-1.0161554555242702</v>
      </c>
      <c r="K92" s="1389">
        <v>8.4242768568579596</v>
      </c>
      <c r="L92" s="1389">
        <v>1.2256001057710408</v>
      </c>
      <c r="M92" s="1389">
        <v>0.92546351655147241</v>
      </c>
      <c r="N92" s="1389">
        <v>1.4574107541348358</v>
      </c>
      <c r="O92" s="1389">
        <v>-0.31770077251350726</v>
      </c>
      <c r="P92" s="999">
        <v>0.8592305623484231</v>
      </c>
    </row>
    <row r="93" spans="2:16" hidden="1">
      <c r="B93" s="1001" t="s">
        <v>342</v>
      </c>
      <c r="C93" s="999">
        <v>5.2260101938719217</v>
      </c>
      <c r="D93" s="1389">
        <v>0.25430794001002344</v>
      </c>
      <c r="E93" s="1389">
        <v>3.8097324395096388</v>
      </c>
      <c r="F93" s="1389">
        <v>-0.70272574102175911</v>
      </c>
      <c r="G93" s="1389">
        <v>2.2117296709520229</v>
      </c>
      <c r="H93" s="1389">
        <v>1.3973952728943528</v>
      </c>
      <c r="I93" s="1389">
        <v>-13.762668014196899</v>
      </c>
      <c r="J93" s="1389">
        <v>-0.72633587619794771</v>
      </c>
      <c r="K93" s="1389">
        <v>9.0524075923561487</v>
      </c>
      <c r="L93" s="1389">
        <v>0.83027669175299579</v>
      </c>
      <c r="M93" s="1389">
        <v>-0.19727011318178</v>
      </c>
      <c r="N93" s="1389">
        <v>1.2540835232394132</v>
      </c>
      <c r="O93" s="1389">
        <v>-0.73656471919876232</v>
      </c>
      <c r="P93" s="999">
        <v>0.58579912207119555</v>
      </c>
    </row>
    <row r="94" spans="2:16" hidden="1">
      <c r="B94" s="1001" t="s">
        <v>343</v>
      </c>
      <c r="C94" s="999">
        <v>5.9422817671308525</v>
      </c>
      <c r="D94" s="1389">
        <v>-7.0431737687570717E-2</v>
      </c>
      <c r="E94" s="1389">
        <v>3.5103523229164324</v>
      </c>
      <c r="F94" s="1389">
        <v>-1.0324691419701493</v>
      </c>
      <c r="G94" s="1389">
        <v>2.4177357807626976</v>
      </c>
      <c r="H94" s="1389">
        <v>1.1602507762823455</v>
      </c>
      <c r="I94" s="1389">
        <v>-13.836147097672525</v>
      </c>
      <c r="J94" s="1389">
        <v>-0.9230807948023112</v>
      </c>
      <c r="K94" s="1389">
        <v>11.194828902928267</v>
      </c>
      <c r="L94" s="1389">
        <v>2.0544396492347516</v>
      </c>
      <c r="M94" s="1389">
        <v>-0.34357804674918224</v>
      </c>
      <c r="N94" s="1389">
        <v>1.572533037818169</v>
      </c>
      <c r="O94" s="1389">
        <v>-1.5069649633101978</v>
      </c>
      <c r="P94" s="999">
        <v>0.54143397835835216</v>
      </c>
    </row>
    <row r="95" spans="2:16" hidden="1">
      <c r="B95" s="1001" t="s">
        <v>344</v>
      </c>
      <c r="C95" s="999">
        <v>4.25617366768547</v>
      </c>
      <c r="D95" s="1389">
        <v>9.452596575667549E-2</v>
      </c>
      <c r="E95" s="1389">
        <v>3.6308705900330418</v>
      </c>
      <c r="F95" s="1389">
        <v>-1.0790607901980831</v>
      </c>
      <c r="G95" s="1389">
        <v>2.1087260093545446</v>
      </c>
      <c r="H95" s="1389">
        <v>1.6092830871521135</v>
      </c>
      <c r="I95" s="1389">
        <v>-13.992149078598304</v>
      </c>
      <c r="J95" s="1389">
        <v>-1.0349771481077297</v>
      </c>
      <c r="K95" s="1389">
        <v>11.286771399950823</v>
      </c>
      <c r="L95" s="1389">
        <v>2.0260269437512246</v>
      </c>
      <c r="M95" s="1389">
        <v>-0.86964138806771007</v>
      </c>
      <c r="N95" s="1389">
        <v>1.6064182532409932</v>
      </c>
      <c r="O95" s="1389">
        <v>-2.1862113788040038</v>
      </c>
      <c r="P95" s="999">
        <v>0.33148665620950091</v>
      </c>
    </row>
    <row r="96" spans="2:16" hidden="1">
      <c r="B96" s="1003"/>
      <c r="C96" s="1390"/>
      <c r="D96" s="1391"/>
      <c r="E96" s="1391"/>
      <c r="F96" s="1390"/>
      <c r="G96" s="1391"/>
      <c r="H96" s="1391"/>
      <c r="I96" s="1390"/>
      <c r="J96" s="1391"/>
      <c r="K96" s="1390"/>
      <c r="L96" s="1391"/>
      <c r="M96" s="1390"/>
      <c r="N96" s="1391"/>
      <c r="O96" s="1390"/>
      <c r="P96" s="1391"/>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9">
        <v>2016</v>
      </c>
      <c r="C125" s="1170"/>
      <c r="D125" s="1171"/>
      <c r="E125" s="1171"/>
      <c r="F125" s="1171"/>
      <c r="G125" s="1171"/>
      <c r="H125" s="1171"/>
      <c r="I125" s="1171"/>
      <c r="J125" s="1171"/>
      <c r="K125" s="1171"/>
      <c r="L125" s="1171"/>
      <c r="M125" s="1171"/>
      <c r="N125" s="1171"/>
      <c r="O125" s="1171"/>
      <c r="P125" s="1170"/>
    </row>
    <row r="126" spans="2:16" hidden="1">
      <c r="B126" s="1172" t="s">
        <v>345</v>
      </c>
      <c r="C126" s="1173">
        <v>-0.79</v>
      </c>
      <c r="D126" s="1174">
        <v>-2.41</v>
      </c>
      <c r="E126" s="1174">
        <v>-4.4000000000000004</v>
      </c>
      <c r="F126" s="1174">
        <v>-3.27</v>
      </c>
      <c r="G126" s="1174">
        <v>0.37</v>
      </c>
      <c r="H126" s="1174">
        <v>-2.66</v>
      </c>
      <c r="I126" s="1174">
        <v>-0.93</v>
      </c>
      <c r="J126" s="1174">
        <v>-1.0900000000000001</v>
      </c>
      <c r="K126" s="1174">
        <v>11.17</v>
      </c>
      <c r="L126" s="1174">
        <v>0.75</v>
      </c>
      <c r="M126" s="1174">
        <v>-1.01</v>
      </c>
      <c r="N126" s="1174">
        <v>-1.34</v>
      </c>
      <c r="O126" s="1174">
        <v>-3.96</v>
      </c>
      <c r="P126" s="1173">
        <v>-2.19</v>
      </c>
    </row>
    <row r="127" spans="2:16" hidden="1">
      <c r="B127" s="1175" t="s">
        <v>334</v>
      </c>
      <c r="C127" s="1173">
        <v>-1.1599999999999999</v>
      </c>
      <c r="D127" s="1174">
        <v>-2.06</v>
      </c>
      <c r="E127" s="1174">
        <v>-4.43</v>
      </c>
      <c r="F127" s="1174">
        <v>-3.35</v>
      </c>
      <c r="G127" s="1174">
        <v>0.22</v>
      </c>
      <c r="H127" s="1174">
        <v>-2.62</v>
      </c>
      <c r="I127" s="1174">
        <v>-0.97</v>
      </c>
      <c r="J127" s="1174">
        <v>0.21</v>
      </c>
      <c r="K127" s="1174">
        <v>11.17</v>
      </c>
      <c r="L127" s="1174">
        <v>0.96</v>
      </c>
      <c r="M127" s="1174">
        <v>-1.17</v>
      </c>
      <c r="N127" s="1174">
        <v>-1.35</v>
      </c>
      <c r="O127" s="1174">
        <v>-4.04</v>
      </c>
      <c r="P127" s="1173">
        <v>-2.2200000000000002</v>
      </c>
    </row>
    <row r="128" spans="2:16" hidden="1">
      <c r="B128" s="1175" t="s">
        <v>335</v>
      </c>
      <c r="C128" s="1176">
        <v>-1.4263501117950717</v>
      </c>
      <c r="D128" s="1176">
        <v>-1.9658279539864765</v>
      </c>
      <c r="E128" s="1176">
        <v>-5.3644387991065301</v>
      </c>
      <c r="F128" s="1176">
        <v>-4.0399448395289861</v>
      </c>
      <c r="G128" s="1176">
        <v>0.13719645468095454</v>
      </c>
      <c r="H128" s="1176">
        <v>-2.9238605134871865</v>
      </c>
      <c r="I128" s="1176">
        <v>-0.55172876343098087</v>
      </c>
      <c r="J128" s="1176">
        <v>-0.99928989892921205</v>
      </c>
      <c r="K128" s="1176">
        <v>14.908581472682613</v>
      </c>
      <c r="L128" s="1176">
        <v>0.21297407175671079</v>
      </c>
      <c r="M128" s="1176">
        <v>-1.8592404402767215</v>
      </c>
      <c r="N128" s="1176">
        <v>-1.4341970447932617</v>
      </c>
      <c r="O128" s="1176">
        <v>-4.1344089148900975</v>
      </c>
      <c r="P128" s="1176">
        <v>-2.3071830073550736</v>
      </c>
    </row>
    <row r="129" spans="2:17" hidden="1">
      <c r="B129" s="1175" t="s">
        <v>336</v>
      </c>
      <c r="C129" s="1176">
        <v>-1.3954120508426371</v>
      </c>
      <c r="D129" s="1176">
        <v>-1.4018546907814344</v>
      </c>
      <c r="E129" s="1176">
        <v>-2.1093196529561653</v>
      </c>
      <c r="F129" s="1176">
        <v>-3.9067229803242731</v>
      </c>
      <c r="G129" s="1176">
        <v>0.18715441243359887</v>
      </c>
      <c r="H129" s="1176">
        <v>-2.7088054036831455</v>
      </c>
      <c r="I129" s="1176">
        <v>-0.50497284756776395</v>
      </c>
      <c r="J129" s="1176">
        <v>-0.94877576261944707</v>
      </c>
      <c r="K129" s="1176">
        <v>14.213580167471896</v>
      </c>
      <c r="L129" s="1176">
        <v>-0.27956825315343936</v>
      </c>
      <c r="M129" s="1176">
        <v>-2.1723306351449145</v>
      </c>
      <c r="N129" s="1176">
        <v>-0.50552241538734943</v>
      </c>
      <c r="O129" s="1176">
        <v>-4.0164930011638456</v>
      </c>
      <c r="P129" s="1176">
        <v>-1.643608147725828</v>
      </c>
    </row>
    <row r="130" spans="2:17" hidden="1">
      <c r="B130" s="1175" t="s">
        <v>337</v>
      </c>
      <c r="C130" s="1176">
        <v>-1.516165695874705</v>
      </c>
      <c r="D130" s="1176">
        <v>-1.2106799373869381</v>
      </c>
      <c r="E130" s="1176">
        <v>-2.167299397464495</v>
      </c>
      <c r="F130" s="1176">
        <v>-3.7718245543746254</v>
      </c>
      <c r="G130" s="1176">
        <v>-9.91195392262334E-2</v>
      </c>
      <c r="H130" s="1176">
        <v>-2.57083253960535</v>
      </c>
      <c r="I130" s="1176">
        <v>-2.0872458585060261</v>
      </c>
      <c r="J130" s="1176">
        <v>-0.77826552671869109</v>
      </c>
      <c r="K130" s="1176">
        <v>14.214545232843733</v>
      </c>
      <c r="L130" s="1176">
        <v>-0.17604730560466519</v>
      </c>
      <c r="M130" s="1176">
        <v>-2.0660949568226283</v>
      </c>
      <c r="N130" s="1176">
        <v>-0.52641813573699459</v>
      </c>
      <c r="O130" s="1176">
        <v>-4.1332853997031123</v>
      </c>
      <c r="P130" s="1176">
        <v>-1.6934803608920745</v>
      </c>
    </row>
    <row r="131" spans="2:17" hidden="1">
      <c r="B131" s="1175" t="s">
        <v>338</v>
      </c>
      <c r="C131" s="1176">
        <v>-1.8005358884230938</v>
      </c>
      <c r="D131" s="1176">
        <v>-1.3581807727597317</v>
      </c>
      <c r="E131" s="1176">
        <v>-1.5810274735538421</v>
      </c>
      <c r="F131" s="1176">
        <v>-3.6739859673503017</v>
      </c>
      <c r="G131" s="1176">
        <v>0.21360816820403805</v>
      </c>
      <c r="H131" s="1176">
        <v>-2.7125251339976342</v>
      </c>
      <c r="I131" s="1176">
        <v>-2.0981531471687909</v>
      </c>
      <c r="J131" s="1176">
        <v>-0.91821979950201804</v>
      </c>
      <c r="K131" s="1176">
        <v>17.243847954350656</v>
      </c>
      <c r="L131" s="1176">
        <v>0.20343061234926463</v>
      </c>
      <c r="M131" s="1176">
        <v>-2.0889012603049428</v>
      </c>
      <c r="N131" s="1176">
        <v>-9.4583441994389172E-2</v>
      </c>
      <c r="O131" s="1176">
        <v>-4.0369605628894796</v>
      </c>
      <c r="P131" s="1176">
        <v>-1.3662240413085613</v>
      </c>
      <c r="Q131" s="1016"/>
    </row>
    <row r="132" spans="2:17" hidden="1">
      <c r="B132" s="1175" t="s">
        <v>339</v>
      </c>
      <c r="C132" s="1176">
        <v>-1.7087091265407861</v>
      </c>
      <c r="D132" s="1176">
        <v>-1.5600545080324602</v>
      </c>
      <c r="E132" s="1176">
        <v>-0.98359792085805919</v>
      </c>
      <c r="F132" s="1176">
        <v>-2.8317471738145583</v>
      </c>
      <c r="G132" s="1176">
        <v>-8.6164619700779266E-2</v>
      </c>
      <c r="H132" s="1176">
        <v>-2.6555024894861834</v>
      </c>
      <c r="I132" s="1176">
        <v>-2.4347588051580105</v>
      </c>
      <c r="J132" s="1176">
        <v>-0.69162860804578008</v>
      </c>
      <c r="K132" s="1176">
        <v>9.0891660510366243</v>
      </c>
      <c r="L132" s="1176">
        <v>0.26914953339722825</v>
      </c>
      <c r="M132" s="1176">
        <v>-2.4191793540823792</v>
      </c>
      <c r="N132" s="1176">
        <v>-0.58947757484123509</v>
      </c>
      <c r="O132" s="1176">
        <v>-3.7649208649360166</v>
      </c>
      <c r="P132" s="1176">
        <v>-1.6049161546417334</v>
      </c>
      <c r="Q132" s="967"/>
    </row>
    <row r="133" spans="2:17" hidden="1">
      <c r="B133" s="1175" t="s">
        <v>340</v>
      </c>
      <c r="C133" s="1176">
        <v>-1.5023755908065084</v>
      </c>
      <c r="D133" s="1176">
        <v>-1.7662035820928565</v>
      </c>
      <c r="E133" s="1176">
        <v>-1.0061682421570026</v>
      </c>
      <c r="F133" s="1176">
        <v>-2.7250274490783113</v>
      </c>
      <c r="G133" s="1176">
        <v>-7.3730459413354765E-2</v>
      </c>
      <c r="H133" s="1176">
        <v>-2.4983143959421596</v>
      </c>
      <c r="I133" s="1176">
        <v>-2.3934471680443039</v>
      </c>
      <c r="J133" s="1176">
        <v>-0.53880399490812181</v>
      </c>
      <c r="K133" s="1176">
        <v>9.0892958556310504</v>
      </c>
      <c r="L133" s="1176">
        <v>0.42071235003950846</v>
      </c>
      <c r="M133" s="1176">
        <v>-2.2060908364925069</v>
      </c>
      <c r="N133" s="1176">
        <v>-0.53762199279447032</v>
      </c>
      <c r="O133" s="1176">
        <v>-3.3378271668063775</v>
      </c>
      <c r="P133" s="1176">
        <v>-1.4290585700596523</v>
      </c>
      <c r="Q133" s="967"/>
    </row>
    <row r="134" spans="2:17" hidden="1">
      <c r="B134" s="1177" t="s">
        <v>341</v>
      </c>
      <c r="C134" s="1176">
        <v>-1.3557479709798901</v>
      </c>
      <c r="D134" s="1176">
        <v>-1.7942701232611213</v>
      </c>
      <c r="E134" s="1176">
        <v>-1.496957584045655</v>
      </c>
      <c r="F134" s="1176">
        <v>-2.478770684395426</v>
      </c>
      <c r="G134" s="1176">
        <v>-0.13666453898737441</v>
      </c>
      <c r="H134" s="1176">
        <v>-2.1696729484850685</v>
      </c>
      <c r="I134" s="1176">
        <v>-2.104885521323463</v>
      </c>
      <c r="J134" s="1176">
        <v>-0.78297244272628186</v>
      </c>
      <c r="K134" s="1176">
        <v>9.0892958556310521</v>
      </c>
      <c r="L134" s="1176">
        <v>-0.83999333945399268</v>
      </c>
      <c r="M134" s="1176">
        <v>-1.8207723778505214</v>
      </c>
      <c r="N134" s="1176">
        <v>-0.57523375427971368</v>
      </c>
      <c r="O134" s="1176">
        <v>-2.9376953591650046</v>
      </c>
      <c r="P134" s="1176">
        <v>-1.3264628713672844</v>
      </c>
      <c r="Q134" s="967"/>
    </row>
    <row r="135" spans="2:17" hidden="1">
      <c r="B135" s="1178" t="s">
        <v>342</v>
      </c>
      <c r="C135" s="1179">
        <v>-0.97452482594880818</v>
      </c>
      <c r="D135" s="1179">
        <v>-1.7265458950171508</v>
      </c>
      <c r="E135" s="1179">
        <v>-1.5405280532731047</v>
      </c>
      <c r="F135" s="1179">
        <v>-2.1007953044542838</v>
      </c>
      <c r="G135" s="1179">
        <v>-0.76491532426634645</v>
      </c>
      <c r="H135" s="1179">
        <v>-1.7719613285796521</v>
      </c>
      <c r="I135" s="1179">
        <v>-2.1277354504574242</v>
      </c>
      <c r="J135" s="1179">
        <v>-0.65274120523570733</v>
      </c>
      <c r="K135" s="1179">
        <v>9.0892958556310521</v>
      </c>
      <c r="L135" s="1179">
        <v>-0.72472974781248034</v>
      </c>
      <c r="M135" s="1179">
        <v>-1.7736090824508888</v>
      </c>
      <c r="N135" s="1179">
        <v>-0.45261565732720443</v>
      </c>
      <c r="O135" s="1179">
        <v>-2.0277201400805023</v>
      </c>
      <c r="P135" s="1176">
        <v>-0.95224894037204688</v>
      </c>
      <c r="Q135" s="967"/>
    </row>
    <row r="136" spans="2:17" hidden="1">
      <c r="B136" s="1178" t="s">
        <v>343</v>
      </c>
      <c r="C136" s="1179">
        <v>-0.77337059215057957</v>
      </c>
      <c r="D136" s="1179">
        <v>-1.6256106923006164</v>
      </c>
      <c r="E136" s="1179">
        <v>-1.5273386055877691</v>
      </c>
      <c r="F136" s="1179">
        <v>-1.7731349055132961</v>
      </c>
      <c r="G136" s="1179">
        <v>-0.83222091416178534</v>
      </c>
      <c r="H136" s="1179">
        <v>-1.3687447253952212</v>
      </c>
      <c r="I136" s="1179">
        <v>-1.905495405062263</v>
      </c>
      <c r="J136" s="1179">
        <v>-0.44527029167191756</v>
      </c>
      <c r="K136" s="1179">
        <v>3.4814108541472821</v>
      </c>
      <c r="L136" s="1179">
        <v>-0.70278137846102595</v>
      </c>
      <c r="M136" s="1179">
        <v>-1.6221582479338137</v>
      </c>
      <c r="N136" s="1179">
        <v>-0.88820314577874315</v>
      </c>
      <c r="O136" s="1179">
        <v>-1.5379830315939036</v>
      </c>
      <c r="P136" s="1176">
        <v>-1.0940652788886118</v>
      </c>
      <c r="Q136" s="967"/>
    </row>
    <row r="137" spans="2:17" hidden="1">
      <c r="B137" s="1178" t="s">
        <v>344</v>
      </c>
      <c r="C137" s="1179">
        <v>-0.41790647206750853</v>
      </c>
      <c r="D137" s="1179">
        <v>-1.3907871662974469</v>
      </c>
      <c r="E137" s="1179">
        <v>-2.2925269063852283</v>
      </c>
      <c r="F137" s="1179">
        <v>-1.253771503784451</v>
      </c>
      <c r="G137" s="1179">
        <v>-0.67467652781884047</v>
      </c>
      <c r="H137" s="1179">
        <v>-1.3877264696130709</v>
      </c>
      <c r="I137" s="1179">
        <v>-1.8742044327763274</v>
      </c>
      <c r="J137" s="1179">
        <v>-0.24369746717026741</v>
      </c>
      <c r="K137" s="1179">
        <v>3.4863412984735831</v>
      </c>
      <c r="L137" s="1179">
        <v>-0.47194801147952825</v>
      </c>
      <c r="M137" s="1179">
        <v>-0.98530597238053463</v>
      </c>
      <c r="N137" s="1179">
        <v>-0.9205316561429755</v>
      </c>
      <c r="O137" s="1179">
        <v>-0.95478836771126785</v>
      </c>
      <c r="P137" s="1180">
        <v>-0.93137364059368011</v>
      </c>
      <c r="Q137" s="967"/>
    </row>
    <row r="138" spans="2:17" hidden="1">
      <c r="B138" s="1178"/>
      <c r="C138" s="1179"/>
      <c r="D138" s="1179"/>
      <c r="E138" s="1179"/>
      <c r="F138" s="1179"/>
      <c r="G138" s="1179"/>
      <c r="H138" s="1179"/>
      <c r="I138" s="1179"/>
      <c r="J138" s="1179"/>
      <c r="K138" s="1179"/>
      <c r="L138" s="1179"/>
      <c r="M138" s="1179"/>
      <c r="N138" s="1179"/>
      <c r="O138" s="1179"/>
      <c r="P138" s="1176"/>
      <c r="Q138" s="967"/>
    </row>
    <row r="139" spans="2:17">
      <c r="B139" s="1169">
        <v>2017</v>
      </c>
      <c r="C139" s="1179"/>
      <c r="D139" s="1179"/>
      <c r="E139" s="1179"/>
      <c r="F139" s="1179"/>
      <c r="G139" s="1179"/>
      <c r="H139" s="1179"/>
      <c r="I139" s="1179"/>
      <c r="J139" s="1179"/>
      <c r="K139" s="1179"/>
      <c r="L139" s="1179"/>
      <c r="M139" s="1179"/>
      <c r="N139" s="1179"/>
      <c r="O139" s="1179"/>
      <c r="P139" s="1180"/>
      <c r="Q139" s="967"/>
    </row>
    <row r="140" spans="2:17">
      <c r="B140" s="1178" t="s">
        <v>345</v>
      </c>
      <c r="C140" s="1179">
        <v>-0.6098891943925655</v>
      </c>
      <c r="D140" s="1179">
        <v>-1.5157386623173341</v>
      </c>
      <c r="E140" s="1179">
        <v>-2.1626006406212817</v>
      </c>
      <c r="F140" s="1179">
        <v>-0.62251798649920476</v>
      </c>
      <c r="G140" s="1179">
        <v>-0.67599333302897913</v>
      </c>
      <c r="H140" s="1179">
        <v>-1.7590654897776337</v>
      </c>
      <c r="I140" s="1179">
        <v>-1.4424545250849241</v>
      </c>
      <c r="J140" s="1179">
        <v>0.20419851273130174</v>
      </c>
      <c r="K140" s="1179">
        <v>3.4863821118612748</v>
      </c>
      <c r="L140" s="1179">
        <v>-1.7098598140541377E-2</v>
      </c>
      <c r="M140" s="1179">
        <v>-0.61948138019666255</v>
      </c>
      <c r="N140" s="1179">
        <v>-0.79262734550809011</v>
      </c>
      <c r="O140" s="1179">
        <v>-0.29690145711607219</v>
      </c>
      <c r="P140" s="1176">
        <v>-0.65075635174998148</v>
      </c>
      <c r="Q140" s="967"/>
    </row>
    <row r="141" spans="2:17">
      <c r="B141" s="1178" t="s">
        <v>334</v>
      </c>
      <c r="C141" s="1179">
        <v>-0.42458646050109738</v>
      </c>
      <c r="D141" s="1179">
        <v>-1.6574485151077734</v>
      </c>
      <c r="E141" s="1179">
        <v>-1.9086657487373149</v>
      </c>
      <c r="F141" s="1179">
        <v>0.26277583971474616</v>
      </c>
      <c r="G141" s="1179">
        <v>-0.5349567426410351</v>
      </c>
      <c r="H141" s="1179">
        <v>-1.2936549744497983</v>
      </c>
      <c r="I141" s="1179">
        <v>-1.3121521121865598</v>
      </c>
      <c r="J141" s="1179">
        <v>0.1789451022630173</v>
      </c>
      <c r="K141" s="1179">
        <v>3.4863821118612748</v>
      </c>
      <c r="L141" s="1179">
        <v>0.23527997196464145</v>
      </c>
      <c r="M141" s="1179">
        <v>-4.5930967643592613E-2</v>
      </c>
      <c r="N141" s="1179">
        <v>-0.43013431785036138</v>
      </c>
      <c r="O141" s="1179">
        <v>1.2886429328101467</v>
      </c>
      <c r="P141" s="1176">
        <v>6.2131183174196636E-2</v>
      </c>
      <c r="Q141" s="967"/>
    </row>
    <row r="142" spans="2:17">
      <c r="B142" s="1178" t="s">
        <v>335</v>
      </c>
      <c r="C142" s="1179">
        <v>-0.12540970725649636</v>
      </c>
      <c r="D142" s="1179">
        <v>-1.4531393562938533</v>
      </c>
      <c r="E142" s="1179">
        <v>-0.94787545189077838</v>
      </c>
      <c r="F142" s="1179">
        <v>1.6406393016820564</v>
      </c>
      <c r="G142" s="1179">
        <v>-0.29531186660880504</v>
      </c>
      <c r="H142" s="1179">
        <v>-0.78782807553089418</v>
      </c>
      <c r="I142" s="1179">
        <v>-1.7403593196690048</v>
      </c>
      <c r="J142" s="1179">
        <v>0.40043630138737463</v>
      </c>
      <c r="K142" s="1179">
        <v>0.11921054260159991</v>
      </c>
      <c r="L142" s="1179">
        <v>0.87119259496577506</v>
      </c>
      <c r="M142" s="1179">
        <v>0.92251716475375556</v>
      </c>
      <c r="N142" s="1179">
        <v>-0.1890731116758082</v>
      </c>
      <c r="O142" s="1179">
        <v>1.2069432111972755</v>
      </c>
      <c r="P142" s="1176">
        <v>0.2106878642899046</v>
      </c>
      <c r="Q142" s="967"/>
    </row>
    <row r="143" spans="2:17">
      <c r="B143" s="1178" t="s">
        <v>336</v>
      </c>
      <c r="C143" s="1179">
        <v>-0.26482793174281705</v>
      </c>
      <c r="D143" s="1179">
        <v>-1.2890798117727087</v>
      </c>
      <c r="E143" s="1179">
        <v>-0.88709051616751022</v>
      </c>
      <c r="F143" s="1179">
        <v>2.0343887387261228</v>
      </c>
      <c r="G143" s="1179">
        <v>-0.33185243854264579</v>
      </c>
      <c r="H143" s="1179">
        <v>-0.85673235425186567</v>
      </c>
      <c r="I143" s="1179">
        <v>-1.6118845111242175</v>
      </c>
      <c r="J143" s="1179">
        <v>0.44465193284339843</v>
      </c>
      <c r="K143" s="1179">
        <v>2.1573248122062072</v>
      </c>
      <c r="L143" s="1179">
        <v>1.3023818684054556</v>
      </c>
      <c r="M143" s="1179">
        <v>1.213669800376227</v>
      </c>
      <c r="N143" s="1179">
        <v>0.13178292733866392</v>
      </c>
      <c r="O143" s="1179">
        <v>1.3548563040144179</v>
      </c>
      <c r="P143" s="1176">
        <v>0.48099937193064601</v>
      </c>
      <c r="Q143" s="967"/>
    </row>
    <row r="144" spans="2:17">
      <c r="B144" s="1187" t="s">
        <v>337</v>
      </c>
      <c r="C144" s="1179">
        <v>0.14929259752569646</v>
      </c>
      <c r="D144" s="1179">
        <v>-0.97887830566580902</v>
      </c>
      <c r="E144" s="1179">
        <v>-1.0146527528077209</v>
      </c>
      <c r="F144" s="1179">
        <v>2.1640951010880149</v>
      </c>
      <c r="G144" s="1179">
        <v>-1.4621395046865437E-2</v>
      </c>
      <c r="H144" s="1179">
        <v>-0.71028544718094722</v>
      </c>
      <c r="I144" s="1179">
        <v>-3.486506099026343E-3</v>
      </c>
      <c r="J144" s="1179">
        <v>0.1732494055368905</v>
      </c>
      <c r="K144" s="1179">
        <v>2.1588137733888679</v>
      </c>
      <c r="L144" s="1179">
        <v>0.88285487589649936</v>
      </c>
      <c r="M144" s="1179">
        <v>1.4591577176836346</v>
      </c>
      <c r="N144" s="1179">
        <v>0.28060286284434799</v>
      </c>
      <c r="O144" s="1179">
        <v>1.9188402821589623</v>
      </c>
      <c r="P144" s="1176">
        <v>0.7471833554252294</v>
      </c>
      <c r="Q144" s="1188"/>
    </row>
    <row r="145" spans="1:18">
      <c r="B145" s="1178" t="s">
        <v>338</v>
      </c>
      <c r="C145" s="1179">
        <v>0.29043811869424729</v>
      </c>
      <c r="D145" s="1179">
        <v>-0.74180082460812979</v>
      </c>
      <c r="E145" s="1179">
        <v>-2.3922872439758991</v>
      </c>
      <c r="F145" s="1179">
        <v>2.5209627311517879</v>
      </c>
      <c r="G145" s="1179">
        <v>-0.19407536155273686</v>
      </c>
      <c r="H145" s="1179">
        <v>-0.80710876759166883</v>
      </c>
      <c r="I145" s="1179">
        <v>-1.6641739848832771E-3</v>
      </c>
      <c r="J145" s="1179">
        <v>0.58713889476871284</v>
      </c>
      <c r="K145" s="1179">
        <v>-0.48072747324556797</v>
      </c>
      <c r="L145" s="1179">
        <v>0.8645257242017701</v>
      </c>
      <c r="M145" s="1179">
        <v>1.7028469367906363</v>
      </c>
      <c r="N145" s="1179">
        <v>-0.28148361706005209</v>
      </c>
      <c r="O145" s="1179">
        <v>1.8169555946980331</v>
      </c>
      <c r="P145" s="1176">
        <v>0.31291981489651732</v>
      </c>
    </row>
    <row r="146" spans="1:18">
      <c r="B146" s="1187" t="s">
        <v>339</v>
      </c>
      <c r="C146" s="1179">
        <v>0.46958574797553165</v>
      </c>
      <c r="D146" s="1179">
        <v>-0.58359930973775898</v>
      </c>
      <c r="E146" s="1179">
        <v>-2.4278453239750974</v>
      </c>
      <c r="F146" s="1179">
        <v>2.4071745743014406</v>
      </c>
      <c r="G146" s="1179">
        <v>-3.1579663013259207E-2</v>
      </c>
      <c r="H146" s="1179">
        <v>-1.0082022767048171</v>
      </c>
      <c r="I146" s="1179">
        <v>0.28512917488716649</v>
      </c>
      <c r="J146" s="1179">
        <v>0.54599412752973642</v>
      </c>
      <c r="K146" s="1179">
        <v>-3.2770280256751216</v>
      </c>
      <c r="L146" s="1179">
        <v>1.928462451184787</v>
      </c>
      <c r="M146" s="1179">
        <v>2.1205300713001529</v>
      </c>
      <c r="N146" s="1179">
        <v>-0.56095165555534177</v>
      </c>
      <c r="O146" s="1179">
        <v>1.9227320766593836</v>
      </c>
      <c r="P146" s="1176">
        <v>0.1401903061483134</v>
      </c>
    </row>
    <row r="147" spans="1:18">
      <c r="B147" s="1178" t="s">
        <v>340</v>
      </c>
      <c r="C147" s="1179">
        <v>0.35019687016490941</v>
      </c>
      <c r="D147" s="1179">
        <v>-0.26441208810781269</v>
      </c>
      <c r="E147" s="1179">
        <v>-2.3735476223905372</v>
      </c>
      <c r="F147" s="1179">
        <v>2.4954490251242856</v>
      </c>
      <c r="G147" s="1179">
        <v>2.1859869874440996E-2</v>
      </c>
      <c r="H147" s="1179">
        <v>-0.88477283841417176</v>
      </c>
      <c r="I147" s="1179">
        <v>0.33416508564168002</v>
      </c>
      <c r="J147" s="1179">
        <v>0.77683810731212777</v>
      </c>
      <c r="K147" s="1179">
        <v>-3.2770280256751216</v>
      </c>
      <c r="L147" s="1179">
        <v>1.9197490354007529</v>
      </c>
      <c r="M147" s="1179">
        <v>2.0487957083452191</v>
      </c>
      <c r="N147" s="1179">
        <v>-0.50017481394584173</v>
      </c>
      <c r="O147" s="1179">
        <v>1.7602330723819781</v>
      </c>
      <c r="P147" s="1176">
        <v>0.13676063356249379</v>
      </c>
    </row>
    <row r="148" spans="1:18">
      <c r="B148" s="1178" t="s">
        <v>341</v>
      </c>
      <c r="C148" s="1179">
        <v>0.26798166994410622</v>
      </c>
      <c r="D148" s="1179">
        <v>0.21750417941999167</v>
      </c>
      <c r="E148" s="1179">
        <v>-1.0472636839617522</v>
      </c>
      <c r="F148" s="1179">
        <v>3.905000187467178</v>
      </c>
      <c r="G148" s="1179">
        <v>0.11984658999000253</v>
      </c>
      <c r="H148" s="1179">
        <v>-1.1087974143197843</v>
      </c>
      <c r="I148" s="1179">
        <v>0.5650970690398216</v>
      </c>
      <c r="J148" s="1179">
        <v>1.6898011155956016</v>
      </c>
      <c r="K148" s="1179">
        <v>-3.2770280256751216</v>
      </c>
      <c r="L148" s="1179">
        <v>1.9653811842768931</v>
      </c>
      <c r="M148" s="1179">
        <v>2.072252533144181</v>
      </c>
      <c r="N148" s="1179">
        <v>9.9956207396045826E-2</v>
      </c>
      <c r="O148" s="1179">
        <v>2.4913894818383797</v>
      </c>
      <c r="P148" s="1176">
        <v>0.77513094473729005</v>
      </c>
    </row>
    <row r="149" spans="1:18">
      <c r="B149" s="1178" t="s">
        <v>342</v>
      </c>
      <c r="C149" s="1179">
        <v>0.94749907175859516</v>
      </c>
      <c r="D149" s="1179">
        <v>1.9077508299046642</v>
      </c>
      <c r="E149" s="1179">
        <v>-0.6788562818437649</v>
      </c>
      <c r="F149" s="1179">
        <v>7.4672775221643173</v>
      </c>
      <c r="G149" s="1179">
        <v>1.2159209364138279</v>
      </c>
      <c r="H149" s="1179">
        <v>1.8531159791224106E-2</v>
      </c>
      <c r="I149" s="1179">
        <v>0.93648526690823797</v>
      </c>
      <c r="J149" s="1179">
        <v>4.8360873436512186</v>
      </c>
      <c r="K149" s="1179">
        <v>-3.2770280256751216</v>
      </c>
      <c r="L149" s="1179">
        <v>2.4921573470209069</v>
      </c>
      <c r="M149" s="1179">
        <v>4.609237786846121</v>
      </c>
      <c r="N149" s="1179">
        <v>1.3822970299529169</v>
      </c>
      <c r="O149" s="1179">
        <v>4.3963648741029093</v>
      </c>
      <c r="P149" s="1176">
        <v>2.2358961784492815</v>
      </c>
      <c r="Q149" s="967"/>
    </row>
    <row r="150" spans="1:18">
      <c r="B150" s="1178" t="s">
        <v>343</v>
      </c>
      <c r="C150" s="1179">
        <v>1.1693940457043528</v>
      </c>
      <c r="D150" s="1179">
        <v>2.6237955188826101</v>
      </c>
      <c r="E150" s="1179">
        <v>-0.61621478573175015</v>
      </c>
      <c r="F150" s="1179">
        <v>8.7786979427772813</v>
      </c>
      <c r="G150" s="1179">
        <v>1.6656570179858443</v>
      </c>
      <c r="H150" s="1179">
        <v>-1.7829122514401163E-2</v>
      </c>
      <c r="I150" s="1179">
        <v>0.8936284772890879</v>
      </c>
      <c r="J150" s="1179">
        <v>5.8323917201453135</v>
      </c>
      <c r="K150" s="1179">
        <v>-2.2537005994401227</v>
      </c>
      <c r="L150" s="1179">
        <v>1.7590081394226909</v>
      </c>
      <c r="M150" s="1179">
        <v>5.6190184818697642</v>
      </c>
      <c r="N150" s="1179">
        <v>1.9065022710966328</v>
      </c>
      <c r="O150" s="1179">
        <v>5.6476879886282916</v>
      </c>
      <c r="P150" s="1176">
        <v>2.9715429836730589</v>
      </c>
      <c r="Q150" s="967"/>
    </row>
    <row r="151" spans="1:18">
      <c r="B151" s="1178" t="s">
        <v>344</v>
      </c>
      <c r="C151" s="1179">
        <v>1.5095408009856204</v>
      </c>
      <c r="D151" s="1179">
        <v>3.2705432509426258</v>
      </c>
      <c r="E151" s="1179">
        <v>-0.44754881696902338</v>
      </c>
      <c r="F151" s="1179">
        <v>8.7704427365829183</v>
      </c>
      <c r="G151" s="1179">
        <v>1.5745170068308889</v>
      </c>
      <c r="H151" s="1179">
        <v>0.54820903128984799</v>
      </c>
      <c r="I151" s="1179">
        <v>0.88843899322186282</v>
      </c>
      <c r="J151" s="1179">
        <v>6.3492923051254646</v>
      </c>
      <c r="K151" s="1179">
        <v>-2.2558528499432517</v>
      </c>
      <c r="L151" s="1179">
        <v>2.0920978184415295</v>
      </c>
      <c r="M151" s="1179">
        <v>6.0402897455926974</v>
      </c>
      <c r="N151" s="1179">
        <v>2.1969633693236679</v>
      </c>
      <c r="O151" s="1179">
        <v>6.604787317277494</v>
      </c>
      <c r="P151" s="1176">
        <v>3.4558454527203519</v>
      </c>
      <c r="Q151" s="967"/>
    </row>
    <row r="152" spans="1:18">
      <c r="B152" s="1178"/>
      <c r="C152" s="1179"/>
      <c r="D152" s="1179"/>
      <c r="E152" s="1179"/>
      <c r="F152" s="1179"/>
      <c r="G152" s="1179"/>
      <c r="H152" s="1179"/>
      <c r="I152" s="1179"/>
      <c r="J152" s="1179"/>
      <c r="K152" s="1179"/>
      <c r="L152" s="1179"/>
      <c r="M152" s="1179"/>
      <c r="N152" s="1179"/>
      <c r="O152" s="1179"/>
      <c r="P152" s="1176"/>
      <c r="Q152" s="967"/>
    </row>
    <row r="153" spans="1:18">
      <c r="B153" s="930">
        <v>2018</v>
      </c>
      <c r="C153" s="1179"/>
      <c r="D153" s="1179"/>
      <c r="E153" s="1179"/>
      <c r="F153" s="1179"/>
      <c r="G153" s="1179"/>
      <c r="H153" s="1179"/>
      <c r="I153" s="1179"/>
      <c r="J153" s="1179"/>
      <c r="K153" s="1179"/>
      <c r="L153" s="1179"/>
      <c r="M153" s="1179"/>
      <c r="N153" s="1179"/>
      <c r="O153" s="1179"/>
      <c r="P153" s="1176"/>
      <c r="Q153" s="967"/>
    </row>
    <row r="154" spans="1:18">
      <c r="B154" s="930" t="s">
        <v>345</v>
      </c>
      <c r="C154" s="1179">
        <v>1.826950289161533</v>
      </c>
      <c r="D154" s="1179">
        <v>4.1180172964605077</v>
      </c>
      <c r="E154" s="1179">
        <v>-0.5249330395574292</v>
      </c>
      <c r="F154" s="1179">
        <v>8.9990082438645036</v>
      </c>
      <c r="G154" s="1179">
        <v>1.8222126652010617</v>
      </c>
      <c r="H154" s="1179">
        <v>1.3023749991433631</v>
      </c>
      <c r="I154" s="1179">
        <v>0.40915309820370727</v>
      </c>
      <c r="J154" s="1179">
        <v>7.9504640052405762</v>
      </c>
      <c r="K154" s="1179">
        <v>-2.2519873468709095</v>
      </c>
      <c r="L154" s="1179">
        <v>1.6258416734785452</v>
      </c>
      <c r="M154" s="1179">
        <v>6.6370191644509191</v>
      </c>
      <c r="N154" s="1179">
        <v>2.4544014779365186</v>
      </c>
      <c r="O154" s="1179">
        <v>6.1728081573455107</v>
      </c>
      <c r="P154" s="1176">
        <v>3.5223565626566256</v>
      </c>
      <c r="Q154" s="967"/>
    </row>
    <row r="155" spans="1:18">
      <c r="A155" s="1321"/>
      <c r="B155" s="1178" t="s">
        <v>334</v>
      </c>
      <c r="C155" s="1179">
        <v>2.0404303984023153</v>
      </c>
      <c r="D155" s="1179">
        <v>5.2088280201286308</v>
      </c>
      <c r="E155" s="1179">
        <v>-0.65336840331123858</v>
      </c>
      <c r="F155" s="1179">
        <v>8.7081264201375408</v>
      </c>
      <c r="G155" s="1179">
        <v>1.8444433352270195</v>
      </c>
      <c r="H155" s="1179">
        <v>1.1722886624979667</v>
      </c>
      <c r="I155" s="1179">
        <v>0.56005602982498459</v>
      </c>
      <c r="J155" s="1179">
        <v>8.9612253272443265</v>
      </c>
      <c r="K155" s="1179">
        <v>-2.2500369098192419</v>
      </c>
      <c r="L155" s="1179">
        <v>1.4507217984059073</v>
      </c>
      <c r="M155" s="1179">
        <v>6.3139511784823688</v>
      </c>
      <c r="N155" s="1179">
        <v>2.414355080938213</v>
      </c>
      <c r="O155" s="1179">
        <v>4.3490176283625059</v>
      </c>
      <c r="P155" s="1179">
        <v>2.9752429305622163</v>
      </c>
      <c r="Q155" s="1179"/>
    </row>
    <row r="156" spans="1:18">
      <c r="A156" s="1321"/>
      <c r="B156" s="1187" t="s">
        <v>335</v>
      </c>
      <c r="C156" s="1179">
        <v>2.0160062107702936</v>
      </c>
      <c r="D156" s="1179">
        <v>4.8126532048146764</v>
      </c>
      <c r="E156" s="1179">
        <v>-1.320659400942259</v>
      </c>
      <c r="F156" s="1179">
        <v>8.5175973143164043</v>
      </c>
      <c r="G156" s="1179">
        <v>1.9146225076926093</v>
      </c>
      <c r="H156" s="1179">
        <v>-0.35025399516848132</v>
      </c>
      <c r="I156" s="1179">
        <v>-1.0270891606043664</v>
      </c>
      <c r="J156" s="1179">
        <v>10.484348110801278</v>
      </c>
      <c r="K156" s="1179">
        <v>-2.2449025197026962</v>
      </c>
      <c r="L156" s="1179">
        <v>1.3049355274595387</v>
      </c>
      <c r="M156" s="1179">
        <v>5.3529935081664703</v>
      </c>
      <c r="N156" s="1179">
        <v>2.3715929434782179</v>
      </c>
      <c r="O156" s="1179">
        <v>4.5388795082621947</v>
      </c>
      <c r="P156" s="1179">
        <v>2.6827512055836999</v>
      </c>
      <c r="Q156" s="1179"/>
    </row>
    <row r="157" spans="1:18">
      <c r="A157" s="1321"/>
      <c r="B157" s="930" t="s">
        <v>336</v>
      </c>
      <c r="C157" s="1179">
        <v>2.3375337716200928</v>
      </c>
      <c r="D157" s="1179">
        <v>5.14312998159423</v>
      </c>
      <c r="E157" s="1179">
        <v>-1.3632601613703277</v>
      </c>
      <c r="F157" s="1179">
        <v>8.4492051329260178</v>
      </c>
      <c r="G157" s="1179">
        <v>2.0630443446633562</v>
      </c>
      <c r="H157" s="1179">
        <v>-0.67290091900196192</v>
      </c>
      <c r="I157" s="1179">
        <v>-1.2848318272660419</v>
      </c>
      <c r="J157" s="1179">
        <v>10.355931824079633</v>
      </c>
      <c r="K157" s="1179">
        <v>-3.5816642644284413</v>
      </c>
      <c r="L157" s="1179">
        <v>2.8353997787630369</v>
      </c>
      <c r="M157" s="1179">
        <v>5.6988678716974439</v>
      </c>
      <c r="N157" s="1179">
        <v>2.2596952810482795</v>
      </c>
      <c r="O157" s="1179">
        <v>4.9378997096490629</v>
      </c>
      <c r="P157" s="1179">
        <v>2.7121713620765764</v>
      </c>
      <c r="Q157" s="1179"/>
    </row>
    <row r="158" spans="1:18">
      <c r="A158" s="1321"/>
      <c r="B158" s="930" t="s">
        <v>337</v>
      </c>
      <c r="C158" s="1179">
        <v>2.1815970089018144</v>
      </c>
      <c r="D158" s="1179">
        <v>5.1520253388234183</v>
      </c>
      <c r="E158" s="1179">
        <v>-1.361303272675296</v>
      </c>
      <c r="F158" s="1179">
        <v>8.296163304948978</v>
      </c>
      <c r="G158" s="1179">
        <v>1.9589186794603419</v>
      </c>
      <c r="H158" s="1179">
        <v>-0.57771499066076037</v>
      </c>
      <c r="I158" s="1179">
        <v>-1.2953152365678511</v>
      </c>
      <c r="J158" s="1179">
        <v>10.671569870228058</v>
      </c>
      <c r="K158" s="1179">
        <v>-3.58453358626315</v>
      </c>
      <c r="L158" s="1179">
        <v>3.2919554384670979</v>
      </c>
      <c r="M158" s="1179">
        <v>6.140475713623661</v>
      </c>
      <c r="N158" s="1179">
        <v>2.2797407225455757</v>
      </c>
      <c r="O158" s="1179">
        <v>4.8874234736943301</v>
      </c>
      <c r="P158" s="1179">
        <v>2.7117541946855006</v>
      </c>
      <c r="Q158" s="1179"/>
      <c r="R158" s="1392"/>
    </row>
    <row r="159" spans="1:18">
      <c r="A159" s="1321"/>
      <c r="B159" s="930" t="s">
        <v>338</v>
      </c>
      <c r="C159" s="1179">
        <v>2.5779272597735492</v>
      </c>
      <c r="D159" s="1179">
        <v>5.2666109171500608</v>
      </c>
      <c r="E159" s="1179">
        <v>-0.70182186774839783</v>
      </c>
      <c r="F159" s="1179">
        <v>7.3644174625414394</v>
      </c>
      <c r="G159" s="1179">
        <v>2.3787520964667852</v>
      </c>
      <c r="H159" s="1179">
        <v>-0.20437389790421978</v>
      </c>
      <c r="I159" s="1179">
        <v>-1.1958648527093496</v>
      </c>
      <c r="J159" s="1179">
        <v>10.198400040583454</v>
      </c>
      <c r="K159" s="1179">
        <v>-3.58453358626315</v>
      </c>
      <c r="L159" s="1179">
        <v>3.2647437508397159</v>
      </c>
      <c r="M159" s="1179">
        <v>6.8462555153869342</v>
      </c>
      <c r="N159" s="1179">
        <v>2.4786225911234805</v>
      </c>
      <c r="O159" s="1179">
        <v>5.1188801765728487</v>
      </c>
      <c r="P159" s="1361">
        <v>2.9086189416631214</v>
      </c>
      <c r="Q159" s="1321"/>
      <c r="R159" s="1392"/>
    </row>
    <row r="160" spans="1:18">
      <c r="A160" s="1321"/>
      <c r="B160" s="930" t="s">
        <v>339</v>
      </c>
      <c r="C160" s="1179">
        <v>2.8284143111551918</v>
      </c>
      <c r="D160" s="1179">
        <v>5.6591747971503459</v>
      </c>
      <c r="E160" s="1179">
        <v>-0.71241597447400107</v>
      </c>
      <c r="F160" s="1179">
        <v>7.857307074684905</v>
      </c>
      <c r="G160" s="1179">
        <v>2.6788172829153689</v>
      </c>
      <c r="H160" s="1179">
        <v>0.19616839147675869</v>
      </c>
      <c r="I160" s="1179">
        <v>-1.0374587996770712</v>
      </c>
      <c r="J160" s="1179">
        <v>10.864873460770763</v>
      </c>
      <c r="K160" s="1179">
        <v>6.3080499253673983</v>
      </c>
      <c r="L160" s="1179">
        <v>5.4151879587170049</v>
      </c>
      <c r="M160" s="1179">
        <v>7.5302338997200069</v>
      </c>
      <c r="N160" s="1179">
        <v>3.9409835133928928</v>
      </c>
      <c r="O160" s="1179">
        <v>6.3456161304501935</v>
      </c>
      <c r="P160" s="1361">
        <v>4.2865951788096934</v>
      </c>
      <c r="Q160" s="1321"/>
      <c r="R160" s="1392"/>
    </row>
    <row r="161" spans="1:18">
      <c r="A161" s="1321"/>
      <c r="B161" s="930" t="s">
        <v>340</v>
      </c>
      <c r="C161" s="1179">
        <v>3.1501621264363955</v>
      </c>
      <c r="D161" s="1179">
        <v>6.0272839202321071</v>
      </c>
      <c r="E161" s="1179">
        <v>-0.76584948001444664</v>
      </c>
      <c r="F161" s="1179">
        <v>8.7826817878543739</v>
      </c>
      <c r="G161" s="1179">
        <v>2.8933895076432625</v>
      </c>
      <c r="H161" s="1179">
        <v>0.66549237840278774</v>
      </c>
      <c r="I161" s="1179">
        <v>-1.0667533550247299</v>
      </c>
      <c r="J161" s="1179">
        <v>10.467214656333045</v>
      </c>
      <c r="K161" s="1179">
        <v>6.3072977413363596</v>
      </c>
      <c r="L161" s="1179">
        <v>5.5327561179894902</v>
      </c>
      <c r="M161" s="1179">
        <v>7.8385718077893296</v>
      </c>
      <c r="N161" s="1179">
        <v>4.2205006459312466</v>
      </c>
      <c r="O161" s="1179">
        <v>7.5154400580179637</v>
      </c>
      <c r="P161" s="1361">
        <v>4.8288330141175173</v>
      </c>
      <c r="Q161" s="1321"/>
      <c r="R161" s="1392"/>
    </row>
    <row r="162" spans="1:18">
      <c r="A162" s="1321"/>
      <c r="B162" s="930" t="s">
        <v>341</v>
      </c>
      <c r="C162" s="1179">
        <v>3.3529688344187791</v>
      </c>
      <c r="D162" s="1179">
        <v>6.9752176174478375</v>
      </c>
      <c r="E162" s="1179">
        <v>-0.46923355391221833</v>
      </c>
      <c r="F162" s="1179">
        <v>10.600032380784597</v>
      </c>
      <c r="G162" s="1179">
        <v>4.7711265200652386</v>
      </c>
      <c r="H162" s="1179">
        <v>1.4894550121773431</v>
      </c>
      <c r="I162" s="1179">
        <v>-0.89014158866129733</v>
      </c>
      <c r="J162" s="1179">
        <v>10.003161515525893</v>
      </c>
      <c r="K162" s="1179">
        <v>6.3072977413363596</v>
      </c>
      <c r="L162" s="1179">
        <v>5.7698241836227071</v>
      </c>
      <c r="M162" s="1179">
        <v>7.7851004391922274</v>
      </c>
      <c r="N162" s="1179">
        <v>4.8279541000260551</v>
      </c>
      <c r="O162" s="1179">
        <v>7.9363236052720332</v>
      </c>
      <c r="P162" s="1361">
        <v>5.3903088775004271</v>
      </c>
      <c r="Q162" s="1321"/>
      <c r="R162" s="1392"/>
    </row>
    <row r="163" spans="1:18">
      <c r="A163" s="1321"/>
      <c r="B163" s="930" t="s">
        <v>342</v>
      </c>
      <c r="C163" s="1179">
        <v>10.809708601192058</v>
      </c>
      <c r="D163" s="1394">
        <v>53.83379801324044</v>
      </c>
      <c r="E163" s="1394">
        <v>2.2037484443481636</v>
      </c>
      <c r="F163" s="1394">
        <v>35.572268904724112</v>
      </c>
      <c r="G163" s="1395">
        <v>17.083591010573883</v>
      </c>
      <c r="H163" s="1321">
        <v>19.613588816201322</v>
      </c>
      <c r="I163" s="1394">
        <v>0.11477780396660364</v>
      </c>
      <c r="J163" s="1394">
        <v>36.237776175863459</v>
      </c>
      <c r="K163" s="1394">
        <v>6.3072977413363596</v>
      </c>
      <c r="L163" s="1395">
        <v>15.678249136387556</v>
      </c>
      <c r="M163" s="1395">
        <v>19.313262259113984</v>
      </c>
      <c r="N163" s="1321">
        <v>18.712922266244124</v>
      </c>
      <c r="O163" s="1395">
        <v>26.784060483607732</v>
      </c>
      <c r="P163" s="1361">
        <v>20.854126323373801</v>
      </c>
      <c r="Q163" s="1321"/>
      <c r="R163" s="1392"/>
    </row>
    <row r="164" spans="1:18">
      <c r="A164" s="1321"/>
      <c r="B164" s="930" t="s">
        <v>343</v>
      </c>
      <c r="C164" s="1321">
        <v>18.469290752595846</v>
      </c>
      <c r="D164" s="1394">
        <v>69.142648575357569</v>
      </c>
      <c r="E164" s="1394">
        <v>7.0447773742093878</v>
      </c>
      <c r="F164" s="1394">
        <v>46.01273130769512</v>
      </c>
      <c r="G164" s="1395">
        <v>20.562732205387825</v>
      </c>
      <c r="H164" s="1321">
        <v>22.01772057225908</v>
      </c>
      <c r="I164" s="1394">
        <v>0.33747087009889931</v>
      </c>
      <c r="J164" s="1394">
        <v>56.699045271977951</v>
      </c>
      <c r="K164" s="1394">
        <v>8.2254552673004966</v>
      </c>
      <c r="L164" s="1395">
        <v>27.340333541739636</v>
      </c>
      <c r="M164" s="1395">
        <v>36.209080578673934</v>
      </c>
      <c r="N164" s="1321">
        <v>26.017253947638697</v>
      </c>
      <c r="O164" s="1395">
        <v>42.713990834852567</v>
      </c>
      <c r="P164" s="1361">
        <v>31.005289232223141</v>
      </c>
      <c r="Q164" s="1321"/>
      <c r="R164" s="1392"/>
    </row>
    <row r="165" spans="1:18">
      <c r="A165" s="1321"/>
      <c r="B165" s="930" t="s">
        <v>344</v>
      </c>
      <c r="C165" s="1321">
        <v>30.205412569419575</v>
      </c>
      <c r="D165" s="1394">
        <v>81.480885074028294</v>
      </c>
      <c r="E165" s="1394">
        <v>10.482268648977989</v>
      </c>
      <c r="F165" s="1394">
        <v>57.082094666211901</v>
      </c>
      <c r="G165" s="1395">
        <v>30.79719369037397</v>
      </c>
      <c r="H165" s="1321">
        <v>56.465690285066117</v>
      </c>
      <c r="I165" s="1394">
        <v>1.6118748712153019</v>
      </c>
      <c r="J165" s="1394">
        <v>60.450569285214243</v>
      </c>
      <c r="K165" s="1394">
        <v>8.2226819625894834</v>
      </c>
      <c r="L165" s="1395">
        <v>44.263785278159993</v>
      </c>
      <c r="M165" s="1395">
        <v>48.820106027911827</v>
      </c>
      <c r="N165" s="1321">
        <v>37.077578415165057</v>
      </c>
      <c r="O165" s="1395">
        <v>53.681109155995685</v>
      </c>
      <c r="P165" s="1361">
        <v>42.08751642780355</v>
      </c>
      <c r="Q165" s="1321"/>
      <c r="R165" s="1392"/>
    </row>
    <row r="166" spans="1:18">
      <c r="A166" s="1321"/>
      <c r="B166" s="1182"/>
      <c r="C166" s="1321"/>
      <c r="D166" s="1446"/>
      <c r="E166" s="1446"/>
      <c r="F166" s="1446"/>
      <c r="G166" s="1447"/>
      <c r="H166" s="1321"/>
      <c r="I166" s="1446"/>
      <c r="J166" s="1446"/>
      <c r="K166" s="1446"/>
      <c r="L166" s="1447"/>
      <c r="M166" s="1447"/>
      <c r="N166" s="1321"/>
      <c r="O166" s="1447"/>
      <c r="P166" s="1448"/>
      <c r="Q166" s="1321"/>
      <c r="R166" s="1392"/>
    </row>
    <row r="167" spans="1:18">
      <c r="A167" s="1321"/>
      <c r="B167" s="1385">
        <v>2019</v>
      </c>
      <c r="C167" s="1321"/>
      <c r="D167" s="1446"/>
      <c r="E167" s="1446"/>
      <c r="F167" s="1446"/>
      <c r="G167" s="1447"/>
      <c r="H167" s="1321"/>
      <c r="I167" s="1446"/>
      <c r="J167" s="1446"/>
      <c r="K167" s="1446"/>
      <c r="L167" s="1447"/>
      <c r="M167" s="1447"/>
      <c r="N167" s="1321"/>
      <c r="O167" s="1447"/>
      <c r="P167" s="1448"/>
      <c r="Q167" s="1321"/>
      <c r="R167" s="1392"/>
    </row>
    <row r="168" spans="1:18">
      <c r="A168" s="1321"/>
      <c r="B168" s="1454" t="s">
        <v>345</v>
      </c>
      <c r="C168" s="1321">
        <v>47.34240715178413</v>
      </c>
      <c r="D168" s="1446">
        <v>82.131887759711432</v>
      </c>
      <c r="E168" s="1446">
        <v>15.269481014016574</v>
      </c>
      <c r="F168" s="1446">
        <v>70.997559168032836</v>
      </c>
      <c r="G168" s="1447">
        <v>45.883341490768892</v>
      </c>
      <c r="H168" s="1321">
        <v>130.40622423904119</v>
      </c>
      <c r="I168" s="1446">
        <v>2.7939266336878932</v>
      </c>
      <c r="J168" s="1446">
        <v>74.998839313953653</v>
      </c>
      <c r="K168" s="1446">
        <v>8.3229591442659956</v>
      </c>
      <c r="L168" s="1447">
        <v>61.449439960436678</v>
      </c>
      <c r="M168" s="1447">
        <v>57.808487624197923</v>
      </c>
      <c r="N168" s="1321">
        <v>54.262673464840042</v>
      </c>
      <c r="O168" s="1447">
        <v>63.706776885902293</v>
      </c>
      <c r="P168" s="1448">
        <v>56.896928597494821</v>
      </c>
      <c r="Q168" s="1321"/>
      <c r="R168" s="1392"/>
    </row>
    <row r="169" spans="1:18">
      <c r="A169" s="1321"/>
      <c r="B169" s="1454" t="s">
        <v>334</v>
      </c>
      <c r="C169" s="1321">
        <v>51.283045060617468</v>
      </c>
      <c r="D169" s="1446">
        <v>91.221422382173657</v>
      </c>
      <c r="E169" s="1446">
        <v>18.461318691196649</v>
      </c>
      <c r="F169" s="1446">
        <v>74.91926031668379</v>
      </c>
      <c r="G169" s="1447">
        <v>50.160917176253726</v>
      </c>
      <c r="H169" s="1321">
        <v>112.71015297716316</v>
      </c>
      <c r="I169" s="1446">
        <v>2.7836030012851509</v>
      </c>
      <c r="J169" s="1446">
        <v>79.380593166113499</v>
      </c>
      <c r="K169" s="1446">
        <v>8.3444359366664944</v>
      </c>
      <c r="L169" s="1447">
        <v>64.994130139341394</v>
      </c>
      <c r="M169" s="1447">
        <v>64.306932362101364</v>
      </c>
      <c r="N169" s="1321">
        <v>55.044946449474928</v>
      </c>
      <c r="O169" s="1447">
        <v>69.840238957238824</v>
      </c>
      <c r="P169" s="1448">
        <v>59.391548726043133</v>
      </c>
      <c r="Q169" s="1321"/>
      <c r="R169" s="1392"/>
    </row>
    <row r="170" spans="1:18">
      <c r="A170" s="1321"/>
      <c r="B170" s="1454" t="s">
        <v>335</v>
      </c>
      <c r="C170" s="1321">
        <v>72.668242117626875</v>
      </c>
      <c r="D170" s="1446">
        <v>102.55005158808355</v>
      </c>
      <c r="E170" s="1446">
        <v>22.138307947270739</v>
      </c>
      <c r="F170" s="1446">
        <v>83.177646421441011</v>
      </c>
      <c r="G170" s="1447">
        <v>53.33567306890177</v>
      </c>
      <c r="H170" s="1321">
        <v>122.10401020299506</v>
      </c>
      <c r="I170" s="1446">
        <v>4.594508661154717</v>
      </c>
      <c r="J170" s="1446">
        <v>83.51072190206439</v>
      </c>
      <c r="K170" s="1446">
        <v>12.299914418859537</v>
      </c>
      <c r="L170" s="1447">
        <v>72.723746111868778</v>
      </c>
      <c r="M170" s="1447">
        <v>73.745261840172319</v>
      </c>
      <c r="N170" s="1321">
        <v>61.187733815541925</v>
      </c>
      <c r="O170" s="1447">
        <v>78.553213554199203</v>
      </c>
      <c r="P170" s="1448">
        <v>66.796172906109177</v>
      </c>
      <c r="Q170" s="1321"/>
      <c r="R170" s="1392"/>
    </row>
    <row r="171" spans="1:18">
      <c r="A171" s="1321"/>
      <c r="B171" s="1454" t="s">
        <v>336</v>
      </c>
      <c r="C171" s="1321">
        <v>93.083793369505855</v>
      </c>
      <c r="D171" s="1446">
        <v>115.12581081609055</v>
      </c>
      <c r="E171" s="1446">
        <v>22.940336758299075</v>
      </c>
      <c r="F171" s="1446">
        <v>93.883158106096445</v>
      </c>
      <c r="G171" s="1447">
        <v>83.65689637178761</v>
      </c>
      <c r="H171" s="1321">
        <v>130.40140290161557</v>
      </c>
      <c r="I171" s="1446">
        <v>8.4864799097231103</v>
      </c>
      <c r="J171" s="1446">
        <v>93.538828584451991</v>
      </c>
      <c r="K171" s="1446">
        <v>19.331314108160825</v>
      </c>
      <c r="L171" s="1447">
        <v>103.05683687004704</v>
      </c>
      <c r="M171" s="1447">
        <v>82.564765116366928</v>
      </c>
      <c r="N171" s="1321">
        <v>68.169430915232198</v>
      </c>
      <c r="O171" s="1447">
        <v>92.522632027336286</v>
      </c>
      <c r="P171" s="1448">
        <v>75.857381211294438</v>
      </c>
      <c r="Q171" s="1321"/>
      <c r="R171" s="1392"/>
    </row>
    <row r="172" spans="1:18">
      <c r="A172" s="1321"/>
      <c r="B172" s="1454" t="s">
        <v>337</v>
      </c>
      <c r="C172" s="1321">
        <v>134.80177771155292</v>
      </c>
      <c r="D172" s="1446">
        <v>140.46329011592019</v>
      </c>
      <c r="E172" s="1446">
        <v>26.073047325013647</v>
      </c>
      <c r="F172" s="1446">
        <v>116.47268100964854</v>
      </c>
      <c r="G172" s="1447">
        <v>114.53868655840108</v>
      </c>
      <c r="H172" s="1321">
        <v>167.31650014501673</v>
      </c>
      <c r="I172" s="1446">
        <v>42.357796289362369</v>
      </c>
      <c r="J172" s="1446">
        <v>151.041190839969</v>
      </c>
      <c r="K172" s="1446">
        <v>22.974944883035221</v>
      </c>
      <c r="L172" s="1447">
        <v>116.48569119962735</v>
      </c>
      <c r="M172" s="1447">
        <v>98.278050198862559</v>
      </c>
      <c r="N172" s="1321">
        <v>85.942261201590981</v>
      </c>
      <c r="O172" s="1447">
        <v>126.42512197557619</v>
      </c>
      <c r="P172" s="1448">
        <v>97.853193646198349</v>
      </c>
      <c r="Q172" s="1321"/>
      <c r="R172" s="1392"/>
    </row>
    <row r="173" spans="1:18">
      <c r="A173" s="1321"/>
      <c r="B173" s="1454" t="s">
        <v>338</v>
      </c>
      <c r="C173" s="1321">
        <v>228.95161693604234</v>
      </c>
      <c r="D173" s="1446">
        <v>283.95739251583933</v>
      </c>
      <c r="E173" s="1446">
        <v>49.134060180474172</v>
      </c>
      <c r="F173" s="1446">
        <v>256.29053530690607</v>
      </c>
      <c r="G173" s="1447">
        <v>213.17358634443266</v>
      </c>
      <c r="H173" s="1321">
        <v>278.5800620912712</v>
      </c>
      <c r="I173" s="1446">
        <v>45.524865970506958</v>
      </c>
      <c r="J173" s="1446">
        <v>240.71022899312072</v>
      </c>
      <c r="K173" s="1446">
        <v>23.053651040058632</v>
      </c>
      <c r="L173" s="1447">
        <v>177.91358384541743</v>
      </c>
      <c r="M173" s="1447">
        <v>168.23743216889486</v>
      </c>
      <c r="N173" s="1321">
        <v>142.83996337819022</v>
      </c>
      <c r="O173" s="1447">
        <v>251.93717880660981</v>
      </c>
      <c r="P173" s="1448">
        <v>175.65642478876003</v>
      </c>
      <c r="Q173" s="1321"/>
      <c r="R173" s="1392"/>
    </row>
    <row r="174" spans="1:18" ht="16.2" thickBot="1">
      <c r="B174" s="1449"/>
      <c r="C174" s="1185"/>
      <c r="D174" s="1184"/>
      <c r="E174" s="1184"/>
      <c r="F174" s="1184"/>
      <c r="G174" s="1184"/>
      <c r="H174" s="1184"/>
      <c r="I174" s="1184"/>
      <c r="J174" s="1184"/>
      <c r="K174" s="1184"/>
      <c r="L174" s="1184"/>
      <c r="M174" s="1184"/>
      <c r="N174" s="1184"/>
      <c r="O174" s="1184"/>
      <c r="P174" s="1450"/>
    </row>
    <row r="175" spans="1:18" ht="16.2" thickTop="1"/>
    <row r="176" spans="1:18">
      <c r="B176" s="964" t="s">
        <v>1802</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61" t="s">
        <v>1762</v>
      </c>
      <c r="D2" s="1961"/>
      <c r="E2" s="1961"/>
      <c r="F2" s="1961"/>
      <c r="G2" s="1961"/>
      <c r="H2" s="1961"/>
      <c r="I2" s="1961"/>
      <c r="J2" s="1961"/>
      <c r="K2" s="1961"/>
      <c r="L2" s="1961"/>
      <c r="M2" s="1961"/>
      <c r="N2" s="1961"/>
      <c r="O2" s="1961"/>
      <c r="P2" s="1961"/>
      <c r="Q2" s="1961"/>
      <c r="R2" s="1961"/>
      <c r="S2" s="1961"/>
      <c r="T2" s="1961"/>
      <c r="U2" s="1961"/>
      <c r="V2" s="196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82" t="s">
        <v>1134</v>
      </c>
      <c r="D4" s="1283">
        <v>1999</v>
      </c>
      <c r="E4" s="1283">
        <v>2000</v>
      </c>
      <c r="F4" s="1283">
        <v>2001</v>
      </c>
      <c r="G4" s="1283">
        <v>2002</v>
      </c>
      <c r="H4" s="1283">
        <v>2003</v>
      </c>
      <c r="I4" s="1284" t="s">
        <v>1006</v>
      </c>
      <c r="J4" s="1284" t="s">
        <v>1135</v>
      </c>
      <c r="K4" s="1283">
        <v>2006</v>
      </c>
      <c r="L4" s="1283">
        <v>2007</v>
      </c>
      <c r="M4" s="1283">
        <v>2008</v>
      </c>
      <c r="N4" s="1283">
        <v>2009</v>
      </c>
      <c r="O4" s="1283">
        <v>2010</v>
      </c>
      <c r="P4" s="1283">
        <v>2011</v>
      </c>
      <c r="Q4" s="1283">
        <v>2012</v>
      </c>
      <c r="R4" s="1283">
        <v>2013</v>
      </c>
      <c r="S4" s="1283">
        <v>2014</v>
      </c>
      <c r="T4" s="1283">
        <v>2015</v>
      </c>
      <c r="U4" s="1283">
        <v>2016</v>
      </c>
      <c r="V4" s="1283">
        <v>2017</v>
      </c>
      <c r="W4" s="1283">
        <v>2018</v>
      </c>
    </row>
    <row r="5" spans="3:24" ht="16.2" thickBot="1">
      <c r="C5" s="1285"/>
      <c r="D5" s="1285"/>
      <c r="E5" s="1286"/>
      <c r="F5" s="1287"/>
      <c r="G5" s="1287"/>
      <c r="H5" s="1287"/>
      <c r="I5" s="1287"/>
      <c r="J5" s="1287"/>
      <c r="K5" s="1287"/>
      <c r="L5" s="1287"/>
      <c r="M5" s="1287"/>
      <c r="N5" s="1287"/>
      <c r="O5" s="1287"/>
      <c r="P5" s="1287"/>
      <c r="Q5" s="1287"/>
      <c r="R5" s="1287"/>
      <c r="S5" s="1287"/>
      <c r="T5" s="1287"/>
      <c r="U5" s="1287"/>
      <c r="V5" s="1287"/>
      <c r="W5" s="1287"/>
    </row>
    <row r="6" spans="3:24">
      <c r="C6" s="1288" t="s">
        <v>1137</v>
      </c>
      <c r="D6" s="1283">
        <v>3529.6390000000001</v>
      </c>
      <c r="E6" s="1289">
        <v>3227.373</v>
      </c>
      <c r="F6" s="1289">
        <v>3255.2649999999999</v>
      </c>
      <c r="G6" s="1290">
        <v>3327.4839999999999</v>
      </c>
      <c r="H6" s="1291">
        <v>3643.5569999999998</v>
      </c>
      <c r="I6" s="1291">
        <v>3926.8720000000003</v>
      </c>
      <c r="J6" s="1291">
        <v>3804.9500000000003</v>
      </c>
      <c r="K6" s="1291">
        <v>3964.7449999999999</v>
      </c>
      <c r="L6" s="1291">
        <v>4031.5058107099999</v>
      </c>
      <c r="M6" s="1291">
        <v>4463.9754416200003</v>
      </c>
      <c r="N6" s="1291">
        <v>6326.2383165920901</v>
      </c>
      <c r="O6" s="1291">
        <v>6555.5793165920895</v>
      </c>
      <c r="P6" s="1291">
        <v>7713.317572243529</v>
      </c>
      <c r="Q6" s="1291">
        <v>8124.568725477895</v>
      </c>
      <c r="R6" s="1291">
        <v>8654.6700039860898</v>
      </c>
      <c r="S6" s="1291">
        <v>10234.209039777428</v>
      </c>
      <c r="T6" s="1291">
        <v>9340.9525407623769</v>
      </c>
      <c r="U6" s="1291">
        <v>9305.264680775841</v>
      </c>
      <c r="V6" s="1291">
        <v>9555.1085481380287</v>
      </c>
      <c r="W6" s="1291">
        <f>+W8+W13+W21</f>
        <v>9827</v>
      </c>
      <c r="X6" s="1463"/>
    </row>
    <row r="7" spans="3:24">
      <c r="C7" s="1288"/>
      <c r="D7" s="1292"/>
      <c r="E7" s="1291"/>
      <c r="F7" s="1291"/>
      <c r="G7" s="1290"/>
      <c r="H7" s="1291"/>
      <c r="I7" s="1291"/>
      <c r="J7" s="1291"/>
      <c r="K7" s="1291"/>
      <c r="L7" s="1291"/>
      <c r="M7" s="1291"/>
      <c r="N7" s="1291"/>
      <c r="O7" s="1291"/>
      <c r="P7" s="1291"/>
      <c r="Q7" s="1291"/>
      <c r="R7" s="1291"/>
      <c r="S7" s="1291"/>
      <c r="T7" s="1291"/>
      <c r="U7" s="1291"/>
      <c r="V7" s="1291"/>
      <c r="W7" s="1291"/>
    </row>
    <row r="8" spans="3:24">
      <c r="C8" s="1288" t="s">
        <v>64</v>
      </c>
      <c r="D8" s="1294">
        <v>3368.0230000000001</v>
      </c>
      <c r="E8" s="1291">
        <v>3075.3420000000001</v>
      </c>
      <c r="F8" s="1291">
        <v>3187.8150000000001</v>
      </c>
      <c r="G8" s="1290">
        <v>3271.384</v>
      </c>
      <c r="H8" s="1291">
        <v>3602.683</v>
      </c>
      <c r="I8" s="1291">
        <v>3848.9790000000003</v>
      </c>
      <c r="J8" s="1291">
        <v>3747.9500000000003</v>
      </c>
      <c r="K8" s="1291">
        <v>3919.645</v>
      </c>
      <c r="L8" s="1291">
        <v>3980.61645086</v>
      </c>
      <c r="M8" s="1291">
        <v>4428.9754416200003</v>
      </c>
      <c r="N8" s="1291">
        <v>5304.4788749720901</v>
      </c>
      <c r="O8" s="1291">
        <v>5038.9198749720899</v>
      </c>
      <c r="P8" s="1291">
        <v>6127.6809362135282</v>
      </c>
      <c r="Q8" s="1291">
        <v>6321.4870540308957</v>
      </c>
      <c r="R8" s="1291">
        <v>6171.6043938740904</v>
      </c>
      <c r="S8" s="1291">
        <v>6192.10924927209</v>
      </c>
      <c r="T8" s="1291">
        <v>6096.8697411102075</v>
      </c>
      <c r="U8" s="1291">
        <v>6014.5022372960902</v>
      </c>
      <c r="V8" s="1291">
        <v>6200.2500662318707</v>
      </c>
      <c r="W8" s="1291">
        <f>W9+W10</f>
        <v>6306</v>
      </c>
      <c r="X8" s="1463"/>
    </row>
    <row r="9" spans="3:24">
      <c r="C9" s="1295" t="s">
        <v>1138</v>
      </c>
      <c r="D9" s="1292">
        <v>1251</v>
      </c>
      <c r="E9" s="1296">
        <v>1351</v>
      </c>
      <c r="F9" s="1296">
        <v>1430</v>
      </c>
      <c r="G9" s="1297">
        <v>1458</v>
      </c>
      <c r="H9" s="1296">
        <v>1658</v>
      </c>
      <c r="I9" s="1296">
        <v>1896.979</v>
      </c>
      <c r="J9" s="1296">
        <v>1876.9</v>
      </c>
      <c r="K9" s="1296">
        <v>1983.65</v>
      </c>
      <c r="L9" s="1296">
        <v>1994.0943255999998</v>
      </c>
      <c r="M9" s="1296">
        <v>2360.1944416200004</v>
      </c>
      <c r="N9" s="1296">
        <v>3703.13687497209</v>
      </c>
      <c r="O9" s="1296">
        <v>3401.5368749720901</v>
      </c>
      <c r="P9" s="1296">
        <v>4086.5368749720901</v>
      </c>
      <c r="Q9" s="1296">
        <v>4086.5368749720901</v>
      </c>
      <c r="R9" s="1296">
        <v>4087.5368749720901</v>
      </c>
      <c r="S9" s="1296">
        <v>4114.5368749720901</v>
      </c>
      <c r="T9" s="1296">
        <v>4114.5368749720901</v>
      </c>
      <c r="U9" s="1296">
        <v>4128.5368749720901</v>
      </c>
      <c r="V9" s="1296">
        <v>4194.2987834320902</v>
      </c>
      <c r="W9" s="1296">
        <v>4261</v>
      </c>
    </row>
    <row r="10" spans="3:24">
      <c r="C10" s="1295" t="s">
        <v>1139</v>
      </c>
      <c r="D10" s="1292">
        <v>1822.902</v>
      </c>
      <c r="E10" s="1296">
        <v>1724.3420000000001</v>
      </c>
      <c r="F10" s="1296">
        <v>1757.8150000000001</v>
      </c>
      <c r="G10" s="1297">
        <v>1813.384</v>
      </c>
      <c r="H10" s="1296">
        <v>1944.683</v>
      </c>
      <c r="I10" s="1296">
        <v>1952</v>
      </c>
      <c r="J10" s="1296">
        <v>1871.0500000000002</v>
      </c>
      <c r="K10" s="1296">
        <v>1935.9949999999999</v>
      </c>
      <c r="L10" s="1296">
        <v>1976.4801252600002</v>
      </c>
      <c r="M10" s="1296">
        <v>2058.739</v>
      </c>
      <c r="N10" s="1296">
        <v>1591.3</v>
      </c>
      <c r="O10" s="1296">
        <v>1627.3409999999999</v>
      </c>
      <c r="P10" s="1296">
        <v>2041.1440612414383</v>
      </c>
      <c r="Q10" s="1296">
        <v>2234.9501790588056</v>
      </c>
      <c r="R10" s="1296">
        <v>2084.0675189020003</v>
      </c>
      <c r="S10" s="1296">
        <v>2077.5723742999999</v>
      </c>
      <c r="T10" s="1296">
        <v>1982.3328661381179</v>
      </c>
      <c r="U10" s="1296">
        <v>1885.9653623239999</v>
      </c>
      <c r="V10" s="1296">
        <v>2005.951282799781</v>
      </c>
      <c r="W10" s="1296">
        <v>2045</v>
      </c>
    </row>
    <row r="11" spans="3:24">
      <c r="C11" s="1295" t="s">
        <v>1140</v>
      </c>
      <c r="D11" s="1292">
        <v>294.12099999999998</v>
      </c>
      <c r="E11" s="1296">
        <v>0</v>
      </c>
      <c r="F11" s="1296">
        <v>0</v>
      </c>
      <c r="G11" s="1297">
        <v>0</v>
      </c>
      <c r="H11" s="1296">
        <v>0</v>
      </c>
      <c r="I11" s="1296">
        <v>0</v>
      </c>
      <c r="J11" s="1296">
        <v>0</v>
      </c>
      <c r="K11" s="1296">
        <v>0</v>
      </c>
      <c r="L11" s="1296">
        <v>10.042</v>
      </c>
      <c r="M11" s="1296">
        <v>10.042</v>
      </c>
      <c r="N11" s="1296">
        <v>10.042</v>
      </c>
      <c r="O11" s="1296">
        <v>10.042</v>
      </c>
      <c r="P11" s="1296">
        <v>0</v>
      </c>
      <c r="Q11" s="1296">
        <v>0</v>
      </c>
      <c r="R11" s="1296">
        <v>0</v>
      </c>
      <c r="S11" s="1296">
        <v>0</v>
      </c>
      <c r="T11" s="1296">
        <v>0</v>
      </c>
      <c r="U11" s="1296">
        <v>0</v>
      </c>
      <c r="V11" s="1296">
        <v>0</v>
      </c>
      <c r="W11" s="1296">
        <v>0</v>
      </c>
      <c r="X11" s="1463"/>
    </row>
    <row r="12" spans="3:24">
      <c r="C12" s="1295"/>
      <c r="D12" s="1295"/>
      <c r="E12" s="1291"/>
      <c r="F12" s="1291"/>
      <c r="G12" s="1290"/>
      <c r="H12" s="1291"/>
      <c r="I12" s="1291"/>
      <c r="J12" s="1291"/>
      <c r="K12" s="1291"/>
      <c r="L12" s="1291"/>
      <c r="M12" s="1291"/>
      <c r="N12" s="1291"/>
      <c r="O12" s="1291"/>
      <c r="P12" s="1293"/>
      <c r="Q12" s="1293"/>
      <c r="R12" s="1293"/>
      <c r="S12" s="1293"/>
      <c r="T12" s="1293"/>
      <c r="U12" s="1293"/>
      <c r="V12" s="1313"/>
      <c r="W12" s="1313"/>
    </row>
    <row r="13" spans="3:24">
      <c r="C13" s="1288" t="s">
        <v>1141</v>
      </c>
      <c r="D13" s="1294">
        <v>543.02300000000002</v>
      </c>
      <c r="E13" s="1291">
        <v>534.34199999999998</v>
      </c>
      <c r="F13" s="1291">
        <v>567.81500000000005</v>
      </c>
      <c r="G13" s="1290">
        <v>616.38400000000001</v>
      </c>
      <c r="H13" s="1291">
        <v>697.68299999999999</v>
      </c>
      <c r="I13" s="1291">
        <v>713.97900000000004</v>
      </c>
      <c r="J13" s="1291">
        <v>708.55</v>
      </c>
      <c r="K13" s="1291">
        <v>765.65</v>
      </c>
      <c r="L13" s="1291">
        <v>790.06940725000004</v>
      </c>
      <c r="M13" s="1291">
        <v>824.52344161999997</v>
      </c>
      <c r="N13" s="1291">
        <v>824.75944161999996</v>
      </c>
      <c r="O13" s="1291">
        <v>824.75944161999996</v>
      </c>
      <c r="P13" s="1291">
        <v>1092.2506360300001</v>
      </c>
      <c r="Q13" s="1291">
        <v>1198.0816714469997</v>
      </c>
      <c r="R13" s="1291">
        <v>1356.218110972</v>
      </c>
      <c r="S13" s="1291">
        <v>1660.8163985761887</v>
      </c>
      <c r="T13" s="1291">
        <v>1220.2047607631685</v>
      </c>
      <c r="U13" s="1291">
        <v>1370.4711682697503</v>
      </c>
      <c r="V13" s="1291">
        <v>1405.5672066961574</v>
      </c>
      <c r="W13" s="1291">
        <v>1426</v>
      </c>
    </row>
    <row r="14" spans="3:24">
      <c r="C14" s="1295" t="s">
        <v>1138</v>
      </c>
      <c r="D14" s="1292">
        <v>316</v>
      </c>
      <c r="E14" s="1296">
        <v>301</v>
      </c>
      <c r="F14" s="1296">
        <v>315</v>
      </c>
      <c r="G14" s="1297">
        <v>351</v>
      </c>
      <c r="H14" s="1296">
        <v>403</v>
      </c>
      <c r="I14" s="1296">
        <v>441.97899999999998</v>
      </c>
      <c r="J14" s="1296">
        <v>438.90000000000003</v>
      </c>
      <c r="K14" s="1296">
        <v>463.65</v>
      </c>
      <c r="L14" s="1296">
        <v>474.05451612999997</v>
      </c>
      <c r="M14" s="1296">
        <v>497.45944162000001</v>
      </c>
      <c r="N14" s="1296">
        <v>497.45944162000001</v>
      </c>
      <c r="O14" s="1296">
        <v>497.45944162000001</v>
      </c>
      <c r="P14" s="1296">
        <v>710.58406663000017</v>
      </c>
      <c r="Q14" s="1296">
        <v>703.24752300699993</v>
      </c>
      <c r="R14" s="1296">
        <v>858.23052341200014</v>
      </c>
      <c r="S14" s="1296">
        <v>1154.8163985761887</v>
      </c>
      <c r="T14" s="1296">
        <v>760.47771002916852</v>
      </c>
      <c r="U14" s="1296">
        <v>779.00369302775039</v>
      </c>
      <c r="V14" s="1296">
        <v>843.23365306761491</v>
      </c>
      <c r="W14" s="1296">
        <v>898</v>
      </c>
    </row>
    <row r="15" spans="3:24">
      <c r="C15" s="1295" t="s">
        <v>1139</v>
      </c>
      <c r="D15" s="1292">
        <v>223.90199999999999</v>
      </c>
      <c r="E15" s="1296">
        <v>233.34200000000001</v>
      </c>
      <c r="F15" s="1296">
        <v>252.815</v>
      </c>
      <c r="G15" s="1297">
        <v>265.38400000000001</v>
      </c>
      <c r="H15" s="1296">
        <v>294.68299999999999</v>
      </c>
      <c r="I15" s="1296">
        <v>272</v>
      </c>
      <c r="J15" s="1296">
        <v>269.64999999999998</v>
      </c>
      <c r="K15" s="1296">
        <v>302</v>
      </c>
      <c r="L15" s="1296">
        <v>316.01489112000002</v>
      </c>
      <c r="M15" s="1296">
        <v>327.06399999999996</v>
      </c>
      <c r="N15" s="1296">
        <v>327.3</v>
      </c>
      <c r="O15" s="1296">
        <v>327.3</v>
      </c>
      <c r="P15" s="1296">
        <v>381.66656939999996</v>
      </c>
      <c r="Q15" s="1296">
        <v>494.83414843999992</v>
      </c>
      <c r="R15" s="1296">
        <v>497.98758755999995</v>
      </c>
      <c r="S15" s="1296">
        <v>506</v>
      </c>
      <c r="T15" s="1296">
        <v>459.72705073400004</v>
      </c>
      <c r="U15" s="1296">
        <v>591.46747524199998</v>
      </c>
      <c r="V15" s="1296">
        <v>562.33355362854263</v>
      </c>
      <c r="W15" s="1296">
        <v>528</v>
      </c>
    </row>
    <row r="16" spans="3:24">
      <c r="C16" s="1295" t="s">
        <v>1140</v>
      </c>
      <c r="D16" s="1292">
        <v>3.121</v>
      </c>
      <c r="E16" s="1296">
        <v>0</v>
      </c>
      <c r="F16" s="1296">
        <v>0</v>
      </c>
      <c r="G16" s="1297">
        <v>0</v>
      </c>
      <c r="H16" s="1296">
        <v>0</v>
      </c>
      <c r="I16" s="1296">
        <v>0</v>
      </c>
      <c r="J16" s="1296">
        <v>0</v>
      </c>
      <c r="K16" s="1296">
        <v>0</v>
      </c>
      <c r="L16" s="1296">
        <v>0</v>
      </c>
      <c r="M16" s="1296">
        <v>0</v>
      </c>
      <c r="N16" s="1296">
        <v>0</v>
      </c>
      <c r="O16" s="1296">
        <v>0</v>
      </c>
      <c r="P16" s="1296">
        <v>0</v>
      </c>
      <c r="Q16" s="1296">
        <v>0</v>
      </c>
      <c r="R16" s="1296">
        <v>0</v>
      </c>
      <c r="S16" s="1296">
        <v>0</v>
      </c>
      <c r="T16" s="1296">
        <v>0</v>
      </c>
      <c r="U16" s="1296">
        <v>0</v>
      </c>
      <c r="V16" s="1296">
        <v>0</v>
      </c>
      <c r="W16" s="1296">
        <v>0</v>
      </c>
    </row>
    <row r="17" spans="3:23">
      <c r="C17" s="1295"/>
      <c r="D17" s="1295"/>
      <c r="E17" s="1291"/>
      <c r="F17" s="1291"/>
      <c r="G17" s="1290"/>
      <c r="H17" s="1291"/>
      <c r="I17" s="1291"/>
      <c r="J17" s="1291"/>
      <c r="K17" s="1291"/>
      <c r="L17" s="1291"/>
      <c r="M17" s="1291"/>
      <c r="N17" s="1291"/>
      <c r="O17" s="1291"/>
      <c r="P17" s="1293"/>
      <c r="Q17" s="1293"/>
      <c r="R17" s="1293"/>
      <c r="S17" s="1293"/>
      <c r="T17" s="1293"/>
      <c r="U17" s="1293"/>
      <c r="V17" s="1313"/>
      <c r="W17" s="1313"/>
    </row>
    <row r="18" spans="3:23">
      <c r="C18" s="1288" t="s">
        <v>1142</v>
      </c>
      <c r="D18" s="1292">
        <v>364</v>
      </c>
      <c r="E18" s="1291">
        <v>292</v>
      </c>
      <c r="F18" s="1291">
        <v>292</v>
      </c>
      <c r="G18" s="1290">
        <v>279</v>
      </c>
      <c r="H18" s="1291">
        <v>288</v>
      </c>
      <c r="I18" s="1291">
        <v>291</v>
      </c>
      <c r="J18" s="1291">
        <v>144.4</v>
      </c>
      <c r="K18" s="1291">
        <v>130</v>
      </c>
      <c r="L18" s="1291">
        <v>136.69999999999999</v>
      </c>
      <c r="M18" s="1291">
        <v>140</v>
      </c>
      <c r="N18" s="1291">
        <v>140</v>
      </c>
      <c r="O18" s="1291">
        <v>550</v>
      </c>
      <c r="P18" s="1291">
        <v>127</v>
      </c>
      <c r="Q18" s="1291">
        <v>125</v>
      </c>
      <c r="R18" s="1291">
        <v>125.14749914000001</v>
      </c>
      <c r="S18" s="1291">
        <v>120</v>
      </c>
      <c r="T18" s="1291">
        <v>110.456301889</v>
      </c>
      <c r="U18" s="1291">
        <v>0</v>
      </c>
      <c r="V18" s="1291">
        <v>0</v>
      </c>
      <c r="W18" s="1291">
        <v>0</v>
      </c>
    </row>
    <row r="19" spans="3:23">
      <c r="C19" s="1295" t="s">
        <v>1143</v>
      </c>
      <c r="D19" s="1292">
        <v>364</v>
      </c>
      <c r="E19" s="1296">
        <v>292</v>
      </c>
      <c r="F19" s="1296">
        <v>292</v>
      </c>
      <c r="G19" s="1297">
        <v>279</v>
      </c>
      <c r="H19" s="1296">
        <v>288</v>
      </c>
      <c r="I19" s="1296">
        <v>291</v>
      </c>
      <c r="J19" s="1296">
        <v>144.4</v>
      </c>
      <c r="K19" s="1296">
        <v>130</v>
      </c>
      <c r="L19" s="1296">
        <v>136.69999999999999</v>
      </c>
      <c r="M19" s="1296">
        <v>140</v>
      </c>
      <c r="N19" s="1296">
        <v>140</v>
      </c>
      <c r="O19" s="1296">
        <v>550</v>
      </c>
      <c r="P19" s="1296">
        <v>127</v>
      </c>
      <c r="Q19" s="1298">
        <v>125</v>
      </c>
      <c r="R19" s="1296">
        <v>125.14749914000001</v>
      </c>
      <c r="S19" s="1296">
        <v>120</v>
      </c>
      <c r="T19" s="1296">
        <v>110.456301889</v>
      </c>
      <c r="U19" s="1296">
        <v>0</v>
      </c>
      <c r="V19" s="1296">
        <v>0</v>
      </c>
      <c r="W19" s="1296">
        <v>0</v>
      </c>
    </row>
    <row r="20" spans="3:23">
      <c r="C20" s="1295"/>
      <c r="D20" s="1295"/>
      <c r="E20" s="1291"/>
      <c r="F20" s="1291"/>
      <c r="G20" s="1290"/>
      <c r="H20" s="1291"/>
      <c r="I20" s="1291"/>
      <c r="J20" s="1291"/>
      <c r="K20" s="1291"/>
      <c r="L20" s="1291"/>
      <c r="M20" s="1291"/>
      <c r="N20" s="1291"/>
      <c r="O20" s="1291"/>
      <c r="P20" s="1293"/>
      <c r="Q20" s="1293"/>
      <c r="R20" s="1293"/>
      <c r="S20" s="1293"/>
      <c r="T20" s="1293"/>
      <c r="U20" s="1293"/>
      <c r="V20" s="1313"/>
      <c r="W20" s="1313"/>
    </row>
    <row r="21" spans="3:23">
      <c r="C21" s="1288" t="s">
        <v>1016</v>
      </c>
      <c r="D21" s="1292">
        <v>161.61600000000001</v>
      </c>
      <c r="E21" s="1291">
        <v>152.03100000000001</v>
      </c>
      <c r="F21" s="1291">
        <v>67.45</v>
      </c>
      <c r="G21" s="1290">
        <v>56.1</v>
      </c>
      <c r="H21" s="1291">
        <v>40.874000000000002</v>
      </c>
      <c r="I21" s="1291">
        <v>77.893000000000001</v>
      </c>
      <c r="J21" s="1291">
        <v>57</v>
      </c>
      <c r="K21" s="1291">
        <v>45.1</v>
      </c>
      <c r="L21" s="1291">
        <v>50.889359850000005</v>
      </c>
      <c r="M21" s="1291">
        <v>35</v>
      </c>
      <c r="N21" s="1291">
        <v>57</v>
      </c>
      <c r="O21" s="1291">
        <v>141.9</v>
      </c>
      <c r="P21" s="1291">
        <v>366.38600000000002</v>
      </c>
      <c r="Q21" s="1299">
        <v>480</v>
      </c>
      <c r="R21" s="1291">
        <v>1001.7</v>
      </c>
      <c r="S21" s="1291">
        <v>2261.2833919291502</v>
      </c>
      <c r="T21" s="1291">
        <v>1913.4217369999999</v>
      </c>
      <c r="U21" s="1291">
        <v>1920.2912752099999</v>
      </c>
      <c r="V21" s="1291">
        <v>1949.2912752100001</v>
      </c>
      <c r="W21" s="1291">
        <v>2095</v>
      </c>
    </row>
    <row r="22" spans="3:23">
      <c r="C22" s="1288"/>
      <c r="D22" s="1288"/>
      <c r="E22" s="1291"/>
      <c r="F22" s="1291"/>
      <c r="G22" s="1290"/>
      <c r="H22" s="1291"/>
      <c r="I22" s="1291"/>
      <c r="J22" s="1291"/>
      <c r="K22" s="1291"/>
      <c r="L22" s="1291"/>
      <c r="M22" s="1291"/>
      <c r="N22" s="1291"/>
      <c r="O22" s="1291"/>
      <c r="P22" s="1293"/>
      <c r="Q22" s="1293"/>
      <c r="R22" s="1293"/>
      <c r="S22" s="1293"/>
      <c r="T22" s="1293"/>
      <c r="U22" s="1293"/>
      <c r="V22" s="1313"/>
      <c r="W22" s="1313"/>
    </row>
    <row r="23" spans="3:23">
      <c r="C23" s="1288" t="s">
        <v>1144</v>
      </c>
      <c r="D23" s="1292">
        <v>532</v>
      </c>
      <c r="E23" s="1291">
        <v>298</v>
      </c>
      <c r="F23" s="1291">
        <v>166.7</v>
      </c>
      <c r="G23" s="1290">
        <v>183</v>
      </c>
      <c r="H23" s="1291">
        <v>168.6</v>
      </c>
      <c r="I23" s="1291">
        <v>144.1</v>
      </c>
      <c r="J23" s="1291">
        <v>172.7</v>
      </c>
      <c r="K23" s="1291">
        <v>281.35599999999999</v>
      </c>
      <c r="L23" s="1291">
        <v>387.452</v>
      </c>
      <c r="M23" s="1291">
        <v>225.7</v>
      </c>
      <c r="N23" s="1291">
        <v>1347.7469999999998</v>
      </c>
      <c r="O23" s="1291">
        <v>2040.2</v>
      </c>
      <c r="P23" s="1291">
        <v>1285.9789999999998</v>
      </c>
      <c r="Q23" s="1299">
        <v>891</v>
      </c>
      <c r="R23" s="1291">
        <v>1564.2719999999999</v>
      </c>
      <c r="S23" s="1291">
        <v>2394.2231668125887</v>
      </c>
      <c r="T23" s="1291">
        <v>2257.887463</v>
      </c>
      <c r="U23" s="1291">
        <v>2304.2474969300001</v>
      </c>
      <c r="V23" s="1291">
        <v>2298.8456224000001</v>
      </c>
      <c r="W23" s="1291">
        <v>2374</v>
      </c>
    </row>
    <row r="24" spans="3:23">
      <c r="C24" s="1295" t="s">
        <v>1145</v>
      </c>
      <c r="D24" s="1292">
        <v>150</v>
      </c>
      <c r="E24" s="1296">
        <v>42</v>
      </c>
      <c r="F24" s="1296">
        <v>13</v>
      </c>
      <c r="G24" s="1297">
        <v>26</v>
      </c>
      <c r="H24" s="1296">
        <v>50.6</v>
      </c>
      <c r="I24" s="1296">
        <v>69.099999999999994</v>
      </c>
      <c r="J24" s="1296">
        <v>106.7</v>
      </c>
      <c r="K24" s="1296">
        <v>122.4</v>
      </c>
      <c r="L24" s="1296">
        <v>178.28800000000001</v>
      </c>
      <c r="M24" s="1296">
        <v>40.700000000000003</v>
      </c>
      <c r="N24" s="1296">
        <v>193.34700000000001</v>
      </c>
      <c r="O24" s="1296">
        <v>286.3</v>
      </c>
      <c r="P24" s="1296">
        <v>133.61699999999999</v>
      </c>
      <c r="Q24" s="1298">
        <v>30</v>
      </c>
      <c r="R24" s="1296">
        <v>0</v>
      </c>
      <c r="S24" s="1296">
        <v>0</v>
      </c>
      <c r="T24" s="1296">
        <v>0</v>
      </c>
      <c r="U24" s="1296">
        <v>0</v>
      </c>
      <c r="V24" s="1296">
        <v>0</v>
      </c>
      <c r="W24" s="1296">
        <v>0</v>
      </c>
    </row>
    <row r="25" spans="3:23">
      <c r="C25" s="1295" t="s">
        <v>1146</v>
      </c>
      <c r="D25" s="1296">
        <v>0</v>
      </c>
      <c r="E25" s="1296">
        <v>0</v>
      </c>
      <c r="F25" s="1296">
        <v>0</v>
      </c>
      <c r="G25" s="1296">
        <v>0</v>
      </c>
      <c r="H25" s="1296">
        <v>0</v>
      </c>
      <c r="I25" s="1296">
        <v>0</v>
      </c>
      <c r="J25" s="1296">
        <v>0</v>
      </c>
      <c r="K25" s="1296">
        <v>0</v>
      </c>
      <c r="L25" s="1296">
        <v>0</v>
      </c>
      <c r="M25" s="1296">
        <v>0</v>
      </c>
      <c r="N25" s="1296">
        <v>998.4</v>
      </c>
      <c r="O25" s="1296">
        <v>1300</v>
      </c>
      <c r="P25" s="1296">
        <v>615</v>
      </c>
      <c r="Q25" s="1298">
        <v>615</v>
      </c>
      <c r="R25" s="1296">
        <v>614</v>
      </c>
      <c r="S25" s="1296">
        <v>587</v>
      </c>
      <c r="T25" s="1296">
        <v>587</v>
      </c>
      <c r="U25" s="1296">
        <v>573</v>
      </c>
      <c r="V25" s="1296">
        <v>507.23809153999997</v>
      </c>
      <c r="W25" s="1296">
        <v>441</v>
      </c>
    </row>
    <row r="26" spans="3:23">
      <c r="C26" s="1295" t="s">
        <v>1016</v>
      </c>
      <c r="D26" s="1292">
        <v>382</v>
      </c>
      <c r="E26" s="1296">
        <v>256</v>
      </c>
      <c r="F26" s="1296">
        <v>153.69999999999999</v>
      </c>
      <c r="G26" s="1297">
        <v>157</v>
      </c>
      <c r="H26" s="1296">
        <v>118</v>
      </c>
      <c r="I26" s="1296">
        <v>75</v>
      </c>
      <c r="J26" s="1296">
        <v>66</v>
      </c>
      <c r="K26" s="1296">
        <v>158.95600000000002</v>
      </c>
      <c r="L26" s="1296">
        <v>209.16399999999999</v>
      </c>
      <c r="M26" s="1296">
        <v>185</v>
      </c>
      <c r="N26" s="1296">
        <v>156</v>
      </c>
      <c r="O26" s="1296">
        <v>453.9</v>
      </c>
      <c r="P26" s="1296">
        <v>537.36199999999997</v>
      </c>
      <c r="Q26" s="1298">
        <v>246</v>
      </c>
      <c r="R26" s="1296">
        <v>950.27200000000005</v>
      </c>
      <c r="S26" s="1296">
        <v>1807.2231668125889</v>
      </c>
      <c r="T26" s="1296">
        <v>1670.887463</v>
      </c>
      <c r="U26" s="1296">
        <v>1731.2474969300001</v>
      </c>
      <c r="V26" s="1296">
        <v>1791.6075308600002</v>
      </c>
      <c r="W26" s="1296">
        <v>1933</v>
      </c>
    </row>
    <row r="27" spans="3:23">
      <c r="C27" s="1295"/>
      <c r="D27" s="1295"/>
      <c r="E27" s="1300"/>
      <c r="F27" s="1296"/>
      <c r="G27" s="1301"/>
      <c r="H27" s="1302"/>
      <c r="I27" s="1296"/>
      <c r="J27" s="1296"/>
      <c r="K27" s="1153"/>
      <c r="L27" s="1153"/>
      <c r="M27" s="1153"/>
      <c r="N27" s="1153"/>
      <c r="O27" s="1153"/>
      <c r="P27" s="1154"/>
      <c r="Q27" s="1154"/>
      <c r="R27" s="1154"/>
      <c r="S27" s="1154"/>
      <c r="T27" s="1154"/>
      <c r="U27" s="1154"/>
      <c r="V27" s="1153"/>
      <c r="W27" s="1153"/>
    </row>
    <row r="28" spans="3:23">
      <c r="C28" s="1295"/>
      <c r="D28" s="1295"/>
      <c r="E28" s="1296"/>
      <c r="F28" s="1296"/>
      <c r="G28" s="1297"/>
      <c r="H28" s="1296"/>
      <c r="I28" s="1296"/>
      <c r="J28" s="1296"/>
      <c r="K28" s="1296"/>
      <c r="L28" s="1296"/>
      <c r="M28" s="1296"/>
      <c r="N28" s="1296"/>
      <c r="O28" s="1296"/>
      <c r="P28" s="1303"/>
      <c r="Q28" s="1303"/>
      <c r="R28" s="1303"/>
      <c r="S28" s="1303"/>
      <c r="T28" s="1304"/>
      <c r="U28" s="1304"/>
      <c r="V28" s="1295"/>
      <c r="W28" s="1295"/>
    </row>
    <row r="29" spans="3:23" ht="16.2" thickBot="1">
      <c r="C29" s="1285" t="s">
        <v>1147</v>
      </c>
      <c r="D29" s="1305">
        <v>4061.6390000000001</v>
      </c>
      <c r="E29" s="1306">
        <v>3525.373</v>
      </c>
      <c r="F29" s="1306">
        <v>3421.9649999999997</v>
      </c>
      <c r="G29" s="1306">
        <v>3510.4839999999999</v>
      </c>
      <c r="H29" s="1306">
        <v>3812.1569999999997</v>
      </c>
      <c r="I29" s="1306">
        <v>4070.9720000000002</v>
      </c>
      <c r="J29" s="1306">
        <v>3977.65</v>
      </c>
      <c r="K29" s="1306">
        <v>4246.1009999999997</v>
      </c>
      <c r="L29" s="1306">
        <v>4606.9578107099996</v>
      </c>
      <c r="M29" s="1306">
        <v>4689.6754416199992</v>
      </c>
      <c r="N29" s="1306">
        <v>7480.6383165920897</v>
      </c>
      <c r="O29" s="1306">
        <v>8309.4793165920892</v>
      </c>
      <c r="P29" s="1306">
        <v>8865.679572243529</v>
      </c>
      <c r="Q29" s="1306">
        <v>8985.568725477895</v>
      </c>
      <c r="R29" s="1307">
        <v>10218.942003986091</v>
      </c>
      <c r="S29" s="1307">
        <v>12628.432206590018</v>
      </c>
      <c r="T29" s="1307">
        <v>11598.840003762376</v>
      </c>
      <c r="U29" s="1307">
        <v>11609.512177705841</v>
      </c>
      <c r="V29" s="1307">
        <v>11853.954170538029</v>
      </c>
      <c r="W29" s="1307">
        <v>13134</v>
      </c>
    </row>
    <row r="30" spans="3:23">
      <c r="C30" s="1308"/>
      <c r="D30" s="1308"/>
      <c r="E30" s="1309"/>
      <c r="F30" s="1309"/>
      <c r="G30" s="1310"/>
      <c r="H30" s="1310"/>
      <c r="I30" s="1310"/>
      <c r="J30" s="1310"/>
      <c r="K30" s="1310"/>
      <c r="L30" s="1310"/>
      <c r="M30" s="1310"/>
      <c r="N30" s="1310"/>
      <c r="O30" s="1311"/>
      <c r="P30" s="1311"/>
      <c r="Q30" s="1310"/>
      <c r="R30" s="1311"/>
      <c r="S30" s="1311"/>
      <c r="T30" s="1311"/>
      <c r="U30" s="1311"/>
      <c r="V30" s="1311"/>
    </row>
    <row r="31" spans="3:23" ht="21">
      <c r="C31" s="1412" t="s">
        <v>1806</v>
      </c>
      <c r="D31" s="1312"/>
      <c r="E31" s="1309"/>
      <c r="F31" s="1310"/>
      <c r="G31" s="1310"/>
      <c r="H31" s="1310"/>
      <c r="I31" s="1310"/>
      <c r="J31" s="1310"/>
      <c r="K31" s="1310"/>
      <c r="L31" s="1310"/>
      <c r="M31" s="1310"/>
      <c r="N31" s="1310"/>
      <c r="O31" s="1311"/>
      <c r="P31" s="1311"/>
      <c r="Q31" s="1310"/>
      <c r="R31" s="1311"/>
      <c r="S31" s="1311"/>
      <c r="T31" s="1311"/>
      <c r="U31" s="1311"/>
      <c r="V31" s="1311"/>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62" t="s">
        <v>1159</v>
      </c>
      <c r="D1" s="1962"/>
      <c r="E1" s="1962"/>
      <c r="F1" s="1962"/>
      <c r="G1" s="1962"/>
      <c r="H1" s="196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53" t="s">
        <v>1763</v>
      </c>
      <c r="C81" s="1953"/>
      <c r="D81" s="1953"/>
      <c r="E81" s="1953"/>
      <c r="F81" s="1953"/>
      <c r="G81" s="195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1781</v>
      </c>
      <c r="D84" s="727" t="s">
        <v>1780</v>
      </c>
      <c r="E84" s="727" t="s">
        <v>762</v>
      </c>
      <c r="F84" s="727" t="s">
        <v>1782</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1769</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5" t="s">
        <v>344</v>
      </c>
      <c r="C159" s="1265">
        <v>12.4</v>
      </c>
      <c r="D159" s="1265">
        <v>9.9601593625498008</v>
      </c>
      <c r="E159" s="1265">
        <v>112.75</v>
      </c>
      <c r="F159" s="1265">
        <v>1.1944999999999999</v>
      </c>
      <c r="G159" s="1265">
        <v>1.35</v>
      </c>
    </row>
    <row r="160" spans="2:7" ht="15" customHeight="1">
      <c r="B160" s="1265"/>
      <c r="C160" s="1265"/>
      <c r="D160" s="1265"/>
      <c r="E160" s="1265"/>
      <c r="F160" s="1265"/>
      <c r="G160" s="1265"/>
    </row>
    <row r="161" spans="2:10" ht="15" customHeight="1">
      <c r="B161" s="728">
        <v>2018</v>
      </c>
      <c r="C161" s="1265"/>
      <c r="D161" s="1265"/>
      <c r="E161" s="1265"/>
      <c r="F161" s="1265"/>
      <c r="G161" s="1265"/>
    </row>
    <row r="162" spans="2:10" ht="15" customHeight="1">
      <c r="B162" s="1265" t="s">
        <v>345</v>
      </c>
      <c r="C162" s="1265">
        <v>12.272731818181818</v>
      </c>
      <c r="D162" s="1265">
        <v>9.7871329802743201</v>
      </c>
      <c r="E162" s="1265">
        <v>111.234772727273</v>
      </c>
      <c r="F162" s="1265">
        <v>1.210507</v>
      </c>
      <c r="G162" s="1265">
        <v>1.3734249999999999</v>
      </c>
      <c r="J162" s="1443"/>
    </row>
    <row r="163" spans="2:10" ht="15" customHeight="1">
      <c r="B163" s="1265" t="s">
        <v>334</v>
      </c>
      <c r="C163" s="1265">
        <v>11.829647368421051</v>
      </c>
      <c r="D163" s="1265">
        <v>9.552691315115613</v>
      </c>
      <c r="E163" s="1265">
        <v>107.88236842105265</v>
      </c>
      <c r="F163" s="1265">
        <v>1.236383</v>
      </c>
      <c r="G163" s="1265">
        <v>1.3985000000000001</v>
      </c>
    </row>
    <row r="164" spans="2:10" ht="15" customHeight="1">
      <c r="B164" s="1265" t="s">
        <v>335</v>
      </c>
      <c r="C164" s="1265">
        <v>11.837899999999999</v>
      </c>
      <c r="D164" s="1265">
        <v>9.5578000000000003</v>
      </c>
      <c r="E164" s="1265">
        <v>106.011</v>
      </c>
      <c r="F164" s="1265">
        <v>1.234</v>
      </c>
      <c r="G164" s="1265">
        <v>1.3966000000000001</v>
      </c>
    </row>
    <row r="165" spans="2:10" ht="15" customHeight="1">
      <c r="B165" s="1265" t="s">
        <v>336</v>
      </c>
      <c r="C165" s="1265">
        <v>12.077199999999999</v>
      </c>
      <c r="D165" s="1265">
        <v>9.6656999999999993</v>
      </c>
      <c r="E165" s="1265">
        <v>107.6105</v>
      </c>
      <c r="F165" s="1265">
        <v>1.228</v>
      </c>
      <c r="G165" s="1265">
        <v>1.4074</v>
      </c>
    </row>
    <row r="166" spans="2:10" ht="15" customHeight="1">
      <c r="B166" s="1265" t="s">
        <v>337</v>
      </c>
      <c r="C166" s="1265">
        <v>12.539928571428572</v>
      </c>
      <c r="D166" s="1265">
        <v>9.9233780378062626</v>
      </c>
      <c r="E166" s="1265">
        <v>109.73309523809522</v>
      </c>
      <c r="F166" s="1265">
        <v>1.1825141053045114</v>
      </c>
      <c r="G166" s="1265">
        <v>1.3476087667376826</v>
      </c>
    </row>
    <row r="167" spans="2:10" ht="15" customHeight="1">
      <c r="B167" s="1265" t="s">
        <v>338</v>
      </c>
      <c r="C167" s="1265">
        <v>13.281404761904762</v>
      </c>
      <c r="D167" s="1265">
        <v>10.214600147479119</v>
      </c>
      <c r="E167" s="1265">
        <v>109.98904761904764</v>
      </c>
      <c r="F167" s="1265">
        <v>1.1677314207635101</v>
      </c>
      <c r="G167" s="1265">
        <v>1.328745486535259</v>
      </c>
    </row>
    <row r="168" spans="2:10" ht="15" customHeight="1">
      <c r="B168" s="1265" t="s">
        <v>339</v>
      </c>
      <c r="C168" s="1393">
        <v>13.421611904761907</v>
      </c>
      <c r="D168" s="1393">
        <v>10.317854147549117</v>
      </c>
      <c r="E168" s="1393">
        <v>111.44190476190475</v>
      </c>
      <c r="F168" s="1393">
        <v>1.1686998705409841</v>
      </c>
      <c r="G168" s="1393">
        <v>1.3173564700879024</v>
      </c>
    </row>
    <row r="169" spans="2:10" ht="15" customHeight="1">
      <c r="B169" s="1265" t="s">
        <v>340</v>
      </c>
      <c r="C169" s="1393">
        <v>14.037390476190472</v>
      </c>
      <c r="D169" s="1393">
        <v>10.561541807417424</v>
      </c>
      <c r="E169" s="1393">
        <v>111.12952380952382</v>
      </c>
      <c r="F169" s="1393">
        <v>1.1560939693338113</v>
      </c>
      <c r="G169" s="1393">
        <v>1.2891940188501041</v>
      </c>
    </row>
    <row r="170" spans="2:10" ht="15" customHeight="1">
      <c r="B170" s="1265" t="s">
        <v>341</v>
      </c>
      <c r="C170" s="1393">
        <v>14.799625000000001</v>
      </c>
      <c r="D170" s="1393">
        <v>10.799704159647005</v>
      </c>
      <c r="E170" s="1393">
        <v>111.92525000000001</v>
      </c>
      <c r="F170" s="1393">
        <v>1.1659101902440381</v>
      </c>
      <c r="G170" s="1393">
        <v>1.3048720115068093</v>
      </c>
    </row>
    <row r="171" spans="2:10" ht="15" customHeight="1">
      <c r="B171" s="1265" t="s">
        <v>342</v>
      </c>
      <c r="C171" s="1393">
        <v>14.538839999999999</v>
      </c>
      <c r="D171" s="1393">
        <v>10.746558307786561</v>
      </c>
      <c r="E171" s="1393">
        <v>112.69625000000001</v>
      </c>
      <c r="F171" s="1393">
        <v>1.1216887500000001</v>
      </c>
      <c r="G171" s="1393">
        <v>1.2698187500000002</v>
      </c>
    </row>
    <row r="172" spans="2:10" ht="15" customHeight="1">
      <c r="B172" s="1265" t="s">
        <v>343</v>
      </c>
      <c r="C172" s="1393">
        <v>14.11</v>
      </c>
      <c r="D172" s="1393">
        <v>10.65</v>
      </c>
      <c r="E172" s="1393">
        <v>113.34</v>
      </c>
      <c r="F172" s="1393">
        <v>1.1368254963525204</v>
      </c>
      <c r="G172" s="1393">
        <v>1.2987012987012987</v>
      </c>
    </row>
    <row r="173" spans="2:10" ht="15" customHeight="1">
      <c r="B173" s="1265" t="s">
        <v>344</v>
      </c>
      <c r="C173" s="1393">
        <v>14.19</v>
      </c>
      <c r="D173" s="1393">
        <v>10.68</v>
      </c>
      <c r="E173" s="1393">
        <v>112.54</v>
      </c>
      <c r="F173" s="1393">
        <v>1.1363636363636365</v>
      </c>
      <c r="G173" s="1393">
        <v>1.2658227848101264</v>
      </c>
    </row>
    <row r="174" spans="2:10" ht="15" customHeight="1">
      <c r="B174" s="1442"/>
      <c r="C174" s="1442"/>
      <c r="D174" s="1442"/>
      <c r="E174" s="1442"/>
      <c r="F174" s="1442"/>
      <c r="G174" s="1442"/>
    </row>
    <row r="175" spans="2:10" ht="15" customHeight="1">
      <c r="B175" s="728">
        <v>2019</v>
      </c>
      <c r="C175" s="1442"/>
      <c r="D175" s="1442"/>
      <c r="E175" s="1442"/>
      <c r="F175" s="1442"/>
      <c r="G175" s="1442"/>
    </row>
    <row r="176" spans="2:10" ht="15" customHeight="1">
      <c r="B176" s="1453" t="s">
        <v>345</v>
      </c>
      <c r="C176" s="1442">
        <v>13.861838636363638</v>
      </c>
      <c r="D176" s="1442">
        <v>10.535963371687563</v>
      </c>
      <c r="E176" s="1442">
        <v>109.15886363636365</v>
      </c>
      <c r="F176" s="1442">
        <v>1.1381321367424213</v>
      </c>
      <c r="G176" s="1442">
        <v>1.285338058805557</v>
      </c>
    </row>
    <row r="177" spans="2:7" ht="15" customHeight="1">
      <c r="B177" s="1453" t="s">
        <v>334</v>
      </c>
      <c r="C177" s="1442">
        <v>13.778905263157894</v>
      </c>
      <c r="D177" s="1442">
        <v>10.49637613525924</v>
      </c>
      <c r="E177" s="1442">
        <v>110.31105263157896</v>
      </c>
      <c r="F177" s="1442">
        <v>1.1449157960635286</v>
      </c>
      <c r="G177" s="1442">
        <v>1.3003668154121355</v>
      </c>
    </row>
    <row r="178" spans="2:7" ht="15" customHeight="1">
      <c r="B178" s="1453" t="s">
        <v>335</v>
      </c>
      <c r="C178" s="1442">
        <v>14.355671428571426</v>
      </c>
      <c r="D178" s="1442">
        <v>10.689596083755291</v>
      </c>
      <c r="E178" s="1442">
        <v>111.1195238095238</v>
      </c>
      <c r="F178" s="1442">
        <v>1.1363636363636365</v>
      </c>
      <c r="G178" s="1442">
        <v>1.3157894736842106</v>
      </c>
    </row>
    <row r="179" spans="2:7" ht="15" customHeight="1">
      <c r="B179" s="1453" t="s">
        <v>336</v>
      </c>
      <c r="C179" s="1442">
        <v>14.3368</v>
      </c>
      <c r="D179" s="1442">
        <v>10.758472296933835</v>
      </c>
      <c r="E179" s="1442">
        <v>111.515</v>
      </c>
      <c r="F179" s="1442">
        <v>1.1188499999999999</v>
      </c>
      <c r="G179" s="1442">
        <v>1.2942</v>
      </c>
    </row>
    <row r="180" spans="2:7" ht="15" customHeight="1">
      <c r="B180" s="1453" t="s">
        <v>337</v>
      </c>
      <c r="C180" s="1442">
        <v>14.426440909090907</v>
      </c>
      <c r="D180" s="1442">
        <v>10.759583673700224</v>
      </c>
      <c r="E180" s="1442">
        <v>109.99431818181816</v>
      </c>
      <c r="F180" s="1442">
        <v>1.1185534812940348</v>
      </c>
      <c r="G180" s="1442">
        <v>1.2851910524711021</v>
      </c>
    </row>
    <row r="181" spans="2:7" ht="15" customHeight="1">
      <c r="B181" s="1453" t="s">
        <v>338</v>
      </c>
      <c r="C181" s="1442"/>
      <c r="D181" s="1442"/>
      <c r="E181" s="1442"/>
      <c r="F181" s="1442"/>
      <c r="G181" s="1442"/>
    </row>
    <row r="182" spans="2:7" ht="15" customHeight="1">
      <c r="B182" s="1453" t="s">
        <v>339</v>
      </c>
      <c r="C182" s="1442"/>
      <c r="D182" s="1442"/>
      <c r="E182" s="1442"/>
      <c r="F182" s="1442"/>
      <c r="G182" s="1442"/>
    </row>
    <row r="183" spans="2:7" ht="15" customHeight="1" thickBot="1">
      <c r="B183" s="902"/>
      <c r="C183" s="1455"/>
      <c r="D183" s="903"/>
      <c r="E183" s="902"/>
      <c r="F183" s="902"/>
      <c r="G183" s="902"/>
    </row>
    <row r="184" spans="2:7" ht="15" customHeight="1" thickTop="1">
      <c r="B184" s="898"/>
      <c r="C184" s="899"/>
      <c r="D184" s="900"/>
      <c r="E184" s="899"/>
      <c r="F184" s="899"/>
      <c r="G184" s="899"/>
    </row>
    <row r="185" spans="2:7" ht="15" customHeight="1">
      <c r="B185" s="1409" t="s">
        <v>1805</v>
      </c>
      <c r="C185" s="935"/>
      <c r="D185" s="900"/>
      <c r="E185" s="899"/>
      <c r="F185" s="899"/>
      <c r="G185" s="899"/>
    </row>
    <row r="186" spans="2:7" ht="15" customHeight="1">
      <c r="B186" s="965"/>
      <c r="C186" s="935"/>
      <c r="D186" s="900"/>
      <c r="E186" s="899"/>
      <c r="F186" s="899"/>
      <c r="G186" s="899"/>
    </row>
    <row r="187" spans="2:7" ht="12.75" customHeight="1">
      <c r="B187" s="1963" t="s">
        <v>1357</v>
      </c>
      <c r="C187" s="1963"/>
      <c r="D187" s="744"/>
      <c r="E187" s="744"/>
      <c r="F187" s="744"/>
      <c r="G187" s="744"/>
    </row>
    <row r="188" spans="2:7" ht="12.75" customHeight="1">
      <c r="B188" s="1964" t="s">
        <v>1358</v>
      </c>
      <c r="C188" s="1964"/>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62" t="s">
        <v>1159</v>
      </c>
      <c r="E1" s="1962"/>
      <c r="F1" s="1962"/>
      <c r="G1" s="1962"/>
      <c r="H1" s="1962"/>
      <c r="I1" s="1962"/>
      <c r="J1" s="196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5"/>
      <c r="J4" s="481" t="s">
        <v>760</v>
      </c>
      <c r="K4" s="162"/>
    </row>
    <row r="5" spans="4:25" ht="24" hidden="1" customHeight="1">
      <c r="D5" s="161" t="s">
        <v>263</v>
      </c>
      <c r="E5" s="481" t="s">
        <v>1160</v>
      </c>
      <c r="F5" s="481" t="s">
        <v>1161</v>
      </c>
      <c r="G5" s="481" t="s">
        <v>1162</v>
      </c>
      <c r="H5" s="481" t="s">
        <v>1190</v>
      </c>
      <c r="I5" s="1465"/>
      <c r="J5" s="481" t="s">
        <v>1191</v>
      </c>
      <c r="K5" s="162"/>
    </row>
    <row r="6" spans="4:25" ht="12.75" hidden="1" customHeight="1">
      <c r="D6" s="161"/>
      <c r="E6" s="482"/>
      <c r="F6" s="482"/>
      <c r="G6" s="482"/>
      <c r="H6" s="482"/>
      <c r="I6" s="1466"/>
      <c r="J6" s="482"/>
      <c r="K6" s="162"/>
    </row>
    <row r="7" spans="4:25" ht="12.9" hidden="1" customHeight="1" thickBot="1">
      <c r="D7" s="245"/>
      <c r="E7" s="483"/>
      <c r="F7" s="483"/>
      <c r="G7" s="483"/>
      <c r="H7" s="483"/>
      <c r="I7" s="1467"/>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8"/>
      <c r="J9" s="485"/>
      <c r="K9" s="160"/>
    </row>
    <row r="10" spans="4:25" ht="23.25" hidden="1" customHeight="1">
      <c r="D10" s="159"/>
      <c r="E10" s="485"/>
      <c r="F10" s="485"/>
      <c r="G10" s="485"/>
      <c r="H10" s="485"/>
      <c r="I10" s="1468"/>
      <c r="J10" s="485"/>
      <c r="K10" s="160"/>
    </row>
    <row r="11" spans="4:25" ht="24.75" hidden="1" customHeight="1">
      <c r="D11" s="159" t="s">
        <v>298</v>
      </c>
      <c r="E11" s="486">
        <v>10.042378096845308</v>
      </c>
      <c r="F11" s="486">
        <v>1.2885734081697975</v>
      </c>
      <c r="G11" s="486">
        <v>0.112170119336166</v>
      </c>
      <c r="H11" s="486">
        <v>1.2885734081697975</v>
      </c>
      <c r="I11" s="1469"/>
      <c r="J11" s="486">
        <v>14.275852434262701</v>
      </c>
      <c r="K11" s="160"/>
    </row>
    <row r="12" spans="4:25" ht="23.25" hidden="1" customHeight="1">
      <c r="D12" s="159" t="s">
        <v>299</v>
      </c>
      <c r="E12" s="486">
        <v>10.259999976947386</v>
      </c>
      <c r="F12" s="486">
        <v>1.2871169980786428</v>
      </c>
      <c r="G12" s="486">
        <v>0.11452810114731439</v>
      </c>
      <c r="H12" s="486">
        <v>1.2871169980786428</v>
      </c>
      <c r="I12" s="1469"/>
      <c r="J12" s="486">
        <v>14.745158969105162</v>
      </c>
      <c r="K12" s="160"/>
    </row>
    <row r="13" spans="4:25" ht="23.25" hidden="1" customHeight="1">
      <c r="D13" s="159" t="s">
        <v>300</v>
      </c>
      <c r="E13" s="486">
        <v>9.8863867799106746</v>
      </c>
      <c r="F13" s="486">
        <v>1.2478340862442787</v>
      </c>
      <c r="G13" s="486">
        <v>0.10130311595127124</v>
      </c>
      <c r="H13" s="486">
        <v>1.2478340862442787</v>
      </c>
      <c r="I13" s="1469"/>
      <c r="J13" s="486">
        <v>14.07695672207606</v>
      </c>
      <c r="K13" s="160"/>
    </row>
    <row r="14" spans="4:25" ht="23.25" hidden="1" customHeight="1">
      <c r="D14" s="159" t="s">
        <v>301</v>
      </c>
      <c r="E14" s="486">
        <v>9.0194012406724955</v>
      </c>
      <c r="F14" s="486">
        <v>1.2115256675357382</v>
      </c>
      <c r="G14" s="486">
        <v>9.1234379214240657E-2</v>
      </c>
      <c r="H14" s="486">
        <v>1.2115256675357382</v>
      </c>
      <c r="I14" s="1469"/>
      <c r="J14" s="486">
        <v>13.270916119751858</v>
      </c>
      <c r="K14" s="160"/>
    </row>
    <row r="15" spans="4:25" ht="23.25" hidden="1" customHeight="1">
      <c r="D15" s="159" t="s">
        <v>302</v>
      </c>
      <c r="E15" s="486">
        <v>8.3822835616515423</v>
      </c>
      <c r="F15" s="486">
        <v>1.1774860191139151</v>
      </c>
      <c r="G15" s="486">
        <v>8.686559833256198E-2</v>
      </c>
      <c r="H15" s="486">
        <v>1.1774860191139151</v>
      </c>
      <c r="I15" s="1469"/>
      <c r="J15" s="486">
        <v>12.919551738616239</v>
      </c>
      <c r="K15" s="160"/>
    </row>
    <row r="16" spans="4:25" ht="23.25" hidden="1" customHeight="1">
      <c r="D16" s="159" t="s">
        <v>303</v>
      </c>
      <c r="E16" s="486">
        <v>8.055873356373894</v>
      </c>
      <c r="F16" s="486">
        <v>1.1663786596750487</v>
      </c>
      <c r="G16" s="486">
        <v>8.3472371191355935E-2</v>
      </c>
      <c r="H16" s="486">
        <v>1.1663786596750487</v>
      </c>
      <c r="I16" s="1469"/>
      <c r="J16" s="486">
        <v>13.182417669725508</v>
      </c>
      <c r="K16" s="160"/>
    </row>
    <row r="17" spans="4:24" ht="23.25" hidden="1" customHeight="1">
      <c r="D17" s="159" t="s">
        <v>304</v>
      </c>
      <c r="E17" s="486">
        <v>7.9559301648155465</v>
      </c>
      <c r="F17" s="486">
        <v>1.1580124410366281</v>
      </c>
      <c r="G17" s="486">
        <v>8.4164928304298059E-2</v>
      </c>
      <c r="H17" s="486">
        <v>1.1580124410366281</v>
      </c>
      <c r="I17" s="1469"/>
      <c r="J17" s="486">
        <v>13.014263967976545</v>
      </c>
      <c r="K17" s="160"/>
    </row>
    <row r="18" spans="4:24" ht="23.25" hidden="1" customHeight="1">
      <c r="D18" s="159" t="s">
        <v>305</v>
      </c>
      <c r="E18" s="486">
        <v>7.81</v>
      </c>
      <c r="F18" s="486">
        <v>1.1499999999999999</v>
      </c>
      <c r="G18" s="486">
        <v>0.08</v>
      </c>
      <c r="H18" s="486">
        <v>11.13</v>
      </c>
      <c r="I18" s="1469"/>
      <c r="J18" s="486">
        <v>12.65</v>
      </c>
      <c r="K18" s="160"/>
    </row>
    <row r="19" spans="4:24" ht="23.25" hidden="1" customHeight="1">
      <c r="D19" s="159" t="s">
        <v>306</v>
      </c>
      <c r="E19" s="486">
        <v>7.81</v>
      </c>
      <c r="F19" s="486">
        <v>1.1499999999999999</v>
      </c>
      <c r="G19" s="486">
        <v>0.08</v>
      </c>
      <c r="H19" s="486">
        <v>11.13</v>
      </c>
      <c r="I19" s="1469"/>
      <c r="J19" s="486">
        <v>12.65</v>
      </c>
      <c r="K19" s="160"/>
    </row>
    <row r="20" spans="4:24" ht="23.25" hidden="1" customHeight="1">
      <c r="D20" s="159" t="s">
        <v>307</v>
      </c>
      <c r="E20" s="486">
        <v>7.74</v>
      </c>
      <c r="F20" s="486">
        <v>1.1499999999999999</v>
      </c>
      <c r="G20" s="486">
        <v>0.09</v>
      </c>
      <c r="H20" s="486">
        <v>11.48</v>
      </c>
      <c r="I20" s="1469"/>
      <c r="J20" s="486">
        <v>12.8</v>
      </c>
      <c r="K20" s="160"/>
    </row>
    <row r="21" spans="4:24" ht="23.25" hidden="1" customHeight="1">
      <c r="D21" s="159" t="s">
        <v>308</v>
      </c>
      <c r="E21" s="486">
        <v>7.38</v>
      </c>
      <c r="F21" s="486">
        <v>1.1100000000000001</v>
      </c>
      <c r="G21" s="486">
        <v>0.09</v>
      </c>
      <c r="H21" s="486">
        <v>11.11</v>
      </c>
      <c r="I21" s="1469"/>
      <c r="J21" s="486">
        <v>12.21</v>
      </c>
      <c r="K21" s="160"/>
    </row>
    <row r="22" spans="4:24" ht="23.25" hidden="1" customHeight="1">
      <c r="D22" s="159" t="s">
        <v>311</v>
      </c>
      <c r="E22" s="486">
        <v>7.39</v>
      </c>
      <c r="F22" s="486">
        <v>1.1100000000000001</v>
      </c>
      <c r="G22" s="486">
        <v>0.08</v>
      </c>
      <c r="H22" s="486">
        <v>10.56</v>
      </c>
      <c r="I22" s="1469"/>
      <c r="J22" s="486">
        <v>11.88</v>
      </c>
      <c r="K22" s="160"/>
    </row>
    <row r="23" spans="4:24" ht="23.25" hidden="1" customHeight="1">
      <c r="D23" s="161">
        <v>2010</v>
      </c>
      <c r="E23" s="486"/>
      <c r="F23" s="486"/>
      <c r="G23" s="486"/>
      <c r="H23" s="486"/>
      <c r="I23" s="1469"/>
      <c r="J23" s="486"/>
      <c r="K23" s="160"/>
    </row>
    <row r="24" spans="4:24" ht="9.6" hidden="1" customHeight="1">
      <c r="D24" s="161"/>
      <c r="E24" s="486"/>
      <c r="F24" s="486"/>
      <c r="G24" s="486"/>
      <c r="H24" s="486"/>
      <c r="I24" s="1469"/>
      <c r="J24" s="486"/>
      <c r="K24" s="160"/>
    </row>
    <row r="25" spans="4:24" ht="23.25" hidden="1" customHeight="1">
      <c r="D25" s="159" t="s">
        <v>298</v>
      </c>
      <c r="E25" s="486">
        <v>7.62</v>
      </c>
      <c r="F25" s="486">
        <v>6.8259385665529013</v>
      </c>
      <c r="G25" s="486">
        <v>89.84</v>
      </c>
      <c r="H25" s="486">
        <f>1/0.710732054015636</f>
        <v>1.4070000000000003</v>
      </c>
      <c r="I25" s="1469"/>
      <c r="J25" s="486">
        <f>1/0.619962802231866</f>
        <v>1.6130000000000004</v>
      </c>
      <c r="K25" s="160"/>
    </row>
    <row r="26" spans="4:24" ht="23.25" hidden="1" customHeight="1">
      <c r="D26" s="159" t="s">
        <v>299</v>
      </c>
      <c r="E26" s="486">
        <v>7.7</v>
      </c>
      <c r="F26" s="486">
        <v>6.92</v>
      </c>
      <c r="G26" s="486">
        <v>89.25</v>
      </c>
      <c r="H26" s="486">
        <f>1.36</f>
        <v>1.36</v>
      </c>
      <c r="I26" s="1469"/>
      <c r="J26" s="486">
        <f>1.51</f>
        <v>1.51</v>
      </c>
      <c r="K26" s="160"/>
    </row>
    <row r="27" spans="4:24" ht="23.25" hidden="1" customHeight="1">
      <c r="D27" s="159" t="s">
        <v>300</v>
      </c>
      <c r="E27" s="486">
        <v>7.38</v>
      </c>
      <c r="F27" s="486">
        <v>6.7842605156037994</v>
      </c>
      <c r="G27" s="486">
        <v>93.26</v>
      </c>
      <c r="H27" s="486">
        <f>1/0.74582338902148</f>
        <v>1.3407999999999993</v>
      </c>
      <c r="I27" s="1469"/>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9"/>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9"/>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9"/>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9"/>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9"/>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9"/>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9"/>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9"/>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9"/>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9"/>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9"/>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70"/>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71"/>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71"/>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71"/>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71"/>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53" t="s">
        <v>1763</v>
      </c>
      <c r="C81" s="1953"/>
      <c r="D81" s="1953"/>
      <c r="E81" s="1953"/>
      <c r="F81" s="1953"/>
      <c r="G81" s="1953"/>
      <c r="H81" s="1953"/>
      <c r="I81" s="1464"/>
    </row>
    <row r="82" spans="2:9">
      <c r="B82" s="1472"/>
      <c r="C82" s="1472"/>
      <c r="D82" s="1472"/>
      <c r="E82" s="1472"/>
      <c r="F82" s="1472"/>
      <c r="G82" s="1472"/>
      <c r="H82" s="1472"/>
      <c r="I82" s="1472"/>
    </row>
    <row r="83" spans="2:9">
      <c r="B83" s="898"/>
      <c r="C83" s="898"/>
      <c r="D83" s="898"/>
      <c r="E83" s="898"/>
      <c r="F83" s="898"/>
      <c r="G83" s="898"/>
      <c r="H83" s="898"/>
      <c r="I83" s="898"/>
    </row>
    <row r="84" spans="2:9" ht="27.75" customHeight="1">
      <c r="B84" s="1503"/>
      <c r="C84" s="1504" t="s">
        <v>1813</v>
      </c>
      <c r="D84" s="1504" t="s">
        <v>1781</v>
      </c>
      <c r="E84" s="1505" t="s">
        <v>1780</v>
      </c>
      <c r="F84" s="1504" t="s">
        <v>762</v>
      </c>
      <c r="G84" s="1504" t="s">
        <v>1782</v>
      </c>
      <c r="H84" s="1506" t="s">
        <v>760</v>
      </c>
      <c r="I84" s="1473"/>
    </row>
    <row r="85" spans="2:9">
      <c r="B85" s="1487" t="s">
        <v>263</v>
      </c>
      <c r="C85" s="1481" t="s">
        <v>1814</v>
      </c>
      <c r="D85" s="1481" t="s">
        <v>1160</v>
      </c>
      <c r="E85" s="1487" t="s">
        <v>1161</v>
      </c>
      <c r="F85" s="1481" t="s">
        <v>1162</v>
      </c>
      <c r="G85" s="1481"/>
      <c r="H85" s="1499" t="s">
        <v>1191</v>
      </c>
      <c r="I85" s="1473"/>
    </row>
    <row r="86" spans="2:9" ht="16.2" thickBot="1">
      <c r="B86" s="1488"/>
      <c r="C86" s="1482"/>
      <c r="D86" s="1494"/>
      <c r="E86" s="1496"/>
      <c r="F86" s="1482"/>
      <c r="G86" s="1482"/>
      <c r="H86" s="1500"/>
      <c r="I86" s="898"/>
    </row>
    <row r="87" spans="2:9" ht="15" customHeight="1" thickTop="1">
      <c r="B87" s="1489"/>
      <c r="C87" s="1483"/>
      <c r="D87" s="1483"/>
      <c r="E87" s="1489"/>
      <c r="F87" s="1483"/>
      <c r="G87" s="1483"/>
      <c r="H87" s="1501"/>
      <c r="I87" s="939"/>
    </row>
    <row r="88" spans="2:9" ht="15" customHeight="1">
      <c r="B88" s="1490">
        <v>2019</v>
      </c>
      <c r="C88" s="1485"/>
      <c r="D88" s="1483"/>
      <c r="E88" s="1489"/>
      <c r="F88" s="1483"/>
      <c r="G88" s="1483"/>
      <c r="H88" s="1501"/>
      <c r="I88" s="939"/>
    </row>
    <row r="89" spans="2:9" ht="15" customHeight="1">
      <c r="B89" s="1491" t="s">
        <v>335</v>
      </c>
      <c r="C89" s="1483">
        <v>3.012</v>
      </c>
      <c r="D89" s="1483">
        <v>0.20637066234664081</v>
      </c>
      <c r="E89" s="1489">
        <v>0.27889999999999998</v>
      </c>
      <c r="F89" s="1483">
        <v>2.7199671427969151E-2</v>
      </c>
      <c r="G89" s="1483">
        <v>3.3831500000000001</v>
      </c>
      <c r="H89" s="1501">
        <v>3.9363000000000001</v>
      </c>
      <c r="I89" s="939"/>
    </row>
    <row r="90" spans="2:9" ht="15" customHeight="1">
      <c r="B90" s="1491" t="s">
        <v>336</v>
      </c>
      <c r="C90" s="1483">
        <v>3.2614000000000001</v>
      </c>
      <c r="D90" s="1483">
        <v>0.22748728914771885</v>
      </c>
      <c r="E90" s="1489">
        <v>0.30309999999999998</v>
      </c>
      <c r="F90" s="1483">
        <v>2.9246308019191428E-2</v>
      </c>
      <c r="G90" s="1483">
        <v>3.6490000000000005</v>
      </c>
      <c r="H90" s="1501">
        <v>4.2208500000000004</v>
      </c>
      <c r="I90" s="939"/>
    </row>
    <row r="91" spans="2:9" ht="15" customHeight="1">
      <c r="B91" s="1491" t="s">
        <v>337</v>
      </c>
      <c r="C91" s="1483">
        <v>5.2634999999999996</v>
      </c>
      <c r="D91" s="1483">
        <v>0.35496867401451826</v>
      </c>
      <c r="E91" s="1489">
        <v>0.48310000000000003</v>
      </c>
      <c r="F91" s="1483">
        <v>4.8317931992510721E-2</v>
      </c>
      <c r="G91" s="1483">
        <v>5.8585000000000003</v>
      </c>
      <c r="H91" s="1501">
        <v>6.6390500000000001</v>
      </c>
      <c r="I91" s="939"/>
    </row>
    <row r="92" spans="2:9" ht="15" customHeight="1">
      <c r="B92" s="1491" t="s">
        <v>338</v>
      </c>
      <c r="C92" s="1483">
        <v>6.6219999999999999</v>
      </c>
      <c r="D92" s="1483">
        <v>0.46734431592475761</v>
      </c>
      <c r="E92" s="1489">
        <v>0.62309999999999999</v>
      </c>
      <c r="F92" s="1483">
        <v>6.1511018161128118E-2</v>
      </c>
      <c r="G92" s="1483">
        <v>7.5244499999999999</v>
      </c>
      <c r="H92" s="1501">
        <v>8.3905999999999992</v>
      </c>
      <c r="I92" s="939"/>
    </row>
    <row r="93" spans="2:9" ht="15" customHeight="1">
      <c r="B93" s="1491" t="s">
        <v>339</v>
      </c>
      <c r="C93" s="1483">
        <v>9.19</v>
      </c>
      <c r="D93" s="1483">
        <v>0.64935064935064934</v>
      </c>
      <c r="E93" s="1489">
        <v>0.86206896551724144</v>
      </c>
      <c r="F93" s="1483">
        <v>8.4602368866328256E-2</v>
      </c>
      <c r="G93" s="1483">
        <v>10</v>
      </c>
      <c r="H93" s="1501">
        <v>11.111111111111111</v>
      </c>
      <c r="I93" s="939"/>
    </row>
    <row r="94" spans="2:9" ht="15" customHeight="1">
      <c r="B94" s="1491" t="s">
        <v>340</v>
      </c>
      <c r="C94" s="1486">
        <v>10.512</v>
      </c>
      <c r="D94" s="1483">
        <v>0.68330000000000002</v>
      </c>
      <c r="E94" s="1497">
        <v>0.94579999999999997</v>
      </c>
      <c r="F94" s="1486">
        <v>9.4029591112323049E-2</v>
      </c>
      <c r="G94" s="1486">
        <v>11.6288</v>
      </c>
      <c r="H94" s="1493">
        <v>12.8226</v>
      </c>
      <c r="I94" s="899"/>
    </row>
    <row r="95" spans="2:9" ht="15" customHeight="1" thickBot="1">
      <c r="B95" s="1492" t="s">
        <v>341</v>
      </c>
      <c r="C95" s="1484">
        <v>13.07</v>
      </c>
      <c r="D95" s="1495">
        <v>0.87995930905545028</v>
      </c>
      <c r="E95" s="1498">
        <v>1.1937596622432576</v>
      </c>
      <c r="F95" s="1484">
        <v>0.12165198852933486</v>
      </c>
      <c r="G95" s="1484">
        <v>14.24791084499835</v>
      </c>
      <c r="H95" s="1502">
        <v>16.134816009090407</v>
      </c>
      <c r="I95" s="899"/>
    </row>
    <row r="96" spans="2:9" ht="15" customHeight="1">
      <c r="B96" s="1479"/>
      <c r="C96" s="899"/>
      <c r="D96" s="939"/>
      <c r="E96" s="900"/>
      <c r="F96" s="899"/>
      <c r="G96" s="899"/>
      <c r="H96" s="899"/>
      <c r="I96" s="899"/>
    </row>
    <row r="97" spans="2:9" ht="15" customHeight="1">
      <c r="B97" s="1409" t="s">
        <v>1805</v>
      </c>
      <c r="C97" s="1409"/>
      <c r="D97" s="935"/>
      <c r="E97" s="900"/>
      <c r="F97" s="899"/>
      <c r="G97" s="899"/>
      <c r="H97" s="899"/>
      <c r="I97" s="899" t="s">
        <v>838</v>
      </c>
    </row>
    <row r="98" spans="2:9" ht="15" customHeight="1">
      <c r="B98" s="965"/>
      <c r="C98" s="965"/>
      <c r="D98" s="935"/>
      <c r="E98" s="900"/>
      <c r="F98" s="899"/>
      <c r="G98" s="899"/>
      <c r="H98" s="899"/>
      <c r="I98" s="899"/>
    </row>
    <row r="99" spans="2:9" ht="12.75" customHeight="1">
      <c r="B99" s="1963" t="s">
        <v>1815</v>
      </c>
      <c r="C99" s="1963"/>
      <c r="D99" s="1963"/>
      <c r="E99" s="744"/>
      <c r="F99" s="744"/>
      <c r="G99" s="744"/>
      <c r="H99" s="744"/>
      <c r="I99" s="744"/>
    </row>
    <row r="100" spans="2:9" ht="12.75" customHeight="1">
      <c r="B100" s="1964"/>
      <c r="C100" s="1964"/>
      <c r="D100" s="196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66" t="s">
        <v>41</v>
      </c>
      <c r="B1" s="1966"/>
      <c r="C1" s="1966"/>
      <c r="D1" s="1966"/>
      <c r="E1" s="1966"/>
      <c r="F1" s="1966"/>
      <c r="G1" s="1966"/>
      <c r="H1" s="1966"/>
      <c r="I1" s="1966"/>
      <c r="J1" s="1966"/>
      <c r="K1" s="1966"/>
      <c r="L1" s="1966"/>
    </row>
    <row r="2" spans="1:16" ht="12.75" customHeight="1">
      <c r="A2" s="366"/>
      <c r="B2" s="367"/>
      <c r="C2" s="367"/>
      <c r="E2" s="367"/>
      <c r="F2" s="367"/>
      <c r="G2" s="367"/>
      <c r="H2" s="367"/>
      <c r="I2" s="367"/>
      <c r="J2" s="367"/>
      <c r="K2" s="367"/>
      <c r="L2" s="282"/>
    </row>
    <row r="3" spans="1:16" ht="15" customHeight="1">
      <c r="A3" s="1967" t="s">
        <v>1039</v>
      </c>
      <c r="B3" s="1967"/>
      <c r="C3" s="1967"/>
      <c r="D3" s="1967"/>
      <c r="E3" s="1967"/>
      <c r="F3" s="1967"/>
      <c r="G3" s="1967"/>
      <c r="H3" s="1967"/>
      <c r="I3" s="1967"/>
      <c r="J3" s="1967"/>
      <c r="K3" s="1967"/>
      <c r="L3" s="196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65"/>
      <c r="C278" s="1965"/>
      <c r="D278" s="196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66" t="s">
        <v>56</v>
      </c>
      <c r="C4" s="1966"/>
      <c r="D4" s="1966"/>
      <c r="E4" s="1966"/>
      <c r="F4" s="1966"/>
      <c r="G4" s="1966"/>
      <c r="H4" s="1966"/>
      <c r="I4" s="1966"/>
      <c r="J4" s="1966"/>
      <c r="K4" s="1966"/>
      <c r="L4" s="1966"/>
      <c r="M4" s="1966"/>
      <c r="N4" s="283"/>
    </row>
    <row r="5" spans="2:15" ht="15.6">
      <c r="B5" s="282"/>
      <c r="C5" s="409"/>
      <c r="D5" s="409"/>
      <c r="E5" s="283"/>
      <c r="F5" s="409"/>
      <c r="G5" s="409"/>
      <c r="H5" s="409"/>
      <c r="I5" s="409"/>
      <c r="J5" s="409"/>
      <c r="K5" s="409"/>
      <c r="L5" s="409"/>
      <c r="M5" s="283"/>
      <c r="N5" s="283"/>
    </row>
    <row r="6" spans="2:15" ht="15.6">
      <c r="B6" s="1967" t="s">
        <v>1039</v>
      </c>
      <c r="C6" s="1967"/>
      <c r="D6" s="1967"/>
      <c r="E6" s="1967"/>
      <c r="F6" s="1967"/>
      <c r="G6" s="1967"/>
      <c r="H6" s="1967"/>
      <c r="I6" s="1967"/>
      <c r="J6" s="1967"/>
      <c r="K6" s="1967"/>
      <c r="L6" s="1967"/>
      <c r="M6" s="196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68" t="s">
        <v>57</v>
      </c>
      <c r="D9" s="1965"/>
      <c r="E9" s="196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73" t="s">
        <v>1009</v>
      </c>
      <c r="B2" s="1973"/>
      <c r="C2" s="1973"/>
      <c r="D2" s="1973"/>
      <c r="E2" s="1973"/>
      <c r="F2" s="1973"/>
      <c r="G2" s="1973"/>
      <c r="H2" s="1973"/>
      <c r="I2" s="1973"/>
      <c r="J2" s="1973"/>
      <c r="K2" s="1973"/>
      <c r="L2" s="1973"/>
      <c r="M2" s="197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67" t="s">
        <v>1039</v>
      </c>
      <c r="B4" s="1967"/>
      <c r="C4" s="1967"/>
      <c r="D4" s="1967"/>
      <c r="E4" s="1967"/>
      <c r="F4" s="1967"/>
      <c r="G4" s="1967"/>
      <c r="H4" s="1967"/>
      <c r="I4" s="1967"/>
      <c r="J4" s="1967"/>
      <c r="K4" s="1967"/>
      <c r="L4" s="1967"/>
      <c r="M4" s="196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70" t="s">
        <v>1010</v>
      </c>
      <c r="C7" s="1971"/>
      <c r="D7" s="1971"/>
      <c r="E7" s="1971"/>
      <c r="F7" s="1971"/>
      <c r="G7" s="1971"/>
      <c r="H7" s="1971"/>
      <c r="I7" s="1971"/>
      <c r="J7" s="197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70" t="s">
        <v>1010</v>
      </c>
      <c r="C175" s="1971"/>
      <c r="D175" s="1971"/>
      <c r="E175" s="1971"/>
      <c r="F175" s="1971"/>
      <c r="G175" s="1971"/>
      <c r="H175" s="1971"/>
      <c r="I175" s="1971"/>
      <c r="J175" s="197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73" t="s">
        <v>1019</v>
      </c>
      <c r="C4" s="1973"/>
      <c r="D4" s="1973"/>
      <c r="E4" s="1973"/>
      <c r="F4" s="1973"/>
      <c r="G4" s="1973"/>
      <c r="H4" s="1973"/>
      <c r="I4" s="1973"/>
      <c r="J4" s="1973"/>
      <c r="K4" s="1973"/>
      <c r="L4" s="1973"/>
      <c r="M4" s="1973"/>
      <c r="N4" s="285"/>
    </row>
    <row r="5" spans="1:14" ht="18">
      <c r="B5" s="284"/>
      <c r="C5" s="285"/>
      <c r="D5" s="285"/>
      <c r="E5" s="285"/>
      <c r="F5" s="285"/>
      <c r="G5" s="285"/>
      <c r="H5" s="285"/>
      <c r="I5" s="285"/>
      <c r="J5" s="285"/>
      <c r="K5" s="285"/>
      <c r="L5" s="285"/>
      <c r="M5" s="285"/>
      <c r="N5" s="285"/>
    </row>
    <row r="6" spans="1:14" ht="18">
      <c r="B6" s="1967" t="s">
        <v>1039</v>
      </c>
      <c r="C6" s="1967"/>
      <c r="D6" s="1967"/>
      <c r="E6" s="1967"/>
      <c r="F6" s="1967"/>
      <c r="G6" s="1967"/>
      <c r="H6" s="1967"/>
      <c r="I6" s="1967"/>
      <c r="J6" s="1967"/>
      <c r="K6" s="1967"/>
      <c r="L6" s="1967"/>
      <c r="M6" s="196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74" t="s">
        <v>996</v>
      </c>
      <c r="D9" s="1975"/>
      <c r="E9" s="1975"/>
      <c r="F9" s="1975"/>
      <c r="G9" s="197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81" t="s">
        <v>1764</v>
      </c>
      <c r="C3" s="1981"/>
      <c r="D3" s="1981"/>
      <c r="E3" s="1981"/>
      <c r="F3" s="1981"/>
      <c r="G3" s="1981"/>
      <c r="H3" s="1981"/>
    </row>
    <row r="4" spans="2:8" ht="13.8" thickBot="1"/>
    <row r="5" spans="2:8" ht="14.4" thickTop="1" thickBot="1">
      <c r="B5" s="1507"/>
      <c r="C5" s="1507"/>
      <c r="D5" s="1979" t="s">
        <v>1119</v>
      </c>
      <c r="E5" s="1980"/>
      <c r="F5" s="1982"/>
      <c r="G5" s="1983"/>
      <c r="H5" s="1201" t="s">
        <v>1122</v>
      </c>
    </row>
    <row r="6" spans="2:8" ht="15.75" customHeight="1" thickBot="1">
      <c r="B6" s="1512" t="s">
        <v>263</v>
      </c>
      <c r="C6" s="1508"/>
      <c r="D6" s="1977" t="s">
        <v>1120</v>
      </c>
      <c r="E6" s="1977" t="s">
        <v>1121</v>
      </c>
      <c r="F6" s="1984" t="s">
        <v>1808</v>
      </c>
      <c r="G6" s="1977" t="s">
        <v>1318</v>
      </c>
      <c r="H6" s="1554"/>
    </row>
    <row r="7" spans="2:8" ht="15.75" customHeight="1" thickBot="1">
      <c r="B7" s="1541"/>
      <c r="C7" s="1547" t="s">
        <v>1791</v>
      </c>
      <c r="D7" s="1978"/>
      <c r="E7" s="1978"/>
      <c r="F7" s="1985"/>
      <c r="G7" s="1978"/>
      <c r="H7" s="1556" t="s">
        <v>1809</v>
      </c>
    </row>
    <row r="8" spans="2:8" ht="15.75" hidden="1" customHeight="1" thickTop="1" thickBot="1">
      <c r="B8" s="1509">
        <v>2009</v>
      </c>
      <c r="C8" s="1509"/>
      <c r="D8" s="1527"/>
      <c r="E8" s="1977"/>
      <c r="F8" s="1544"/>
      <c r="G8" s="1527"/>
      <c r="H8" s="1557"/>
    </row>
    <row r="9" spans="2:8" ht="15.75" hidden="1" customHeight="1" thickBot="1">
      <c r="B9" s="1510"/>
      <c r="C9" s="1510"/>
      <c r="D9" s="1528"/>
      <c r="E9" s="1978"/>
      <c r="F9" s="1545"/>
      <c r="G9" s="1528"/>
      <c r="H9" s="1508"/>
    </row>
    <row r="10" spans="2:8" ht="15.75" hidden="1" customHeight="1" thickTop="1" thickBot="1">
      <c r="B10" s="1511" t="s">
        <v>345</v>
      </c>
      <c r="C10" s="1511"/>
      <c r="D10" s="1529" t="s">
        <v>608</v>
      </c>
      <c r="E10" s="1977"/>
      <c r="F10" s="1546"/>
      <c r="G10" s="1529"/>
      <c r="H10" s="1529" t="s">
        <v>608</v>
      </c>
    </row>
    <row r="11" spans="2:8" ht="15.75" hidden="1" customHeight="1" thickBot="1">
      <c r="B11" s="1511" t="s">
        <v>334</v>
      </c>
      <c r="C11" s="1511"/>
      <c r="D11" s="1530">
        <v>58.56</v>
      </c>
      <c r="E11" s="1978"/>
      <c r="F11" s="1524"/>
      <c r="G11" s="1530"/>
      <c r="H11" s="1530">
        <v>1371.24</v>
      </c>
    </row>
    <row r="12" spans="2:8" ht="15.75" hidden="1" customHeight="1" thickTop="1" thickBot="1">
      <c r="B12" s="1511" t="s">
        <v>335</v>
      </c>
      <c r="C12" s="1511"/>
      <c r="D12" s="1530">
        <v>67.73</v>
      </c>
      <c r="E12" s="1977"/>
      <c r="F12" s="1524"/>
      <c r="G12" s="1530"/>
      <c r="H12" s="1530">
        <v>1666.28</v>
      </c>
    </row>
    <row r="13" spans="2:8" ht="15.75" hidden="1" customHeight="1" thickBot="1">
      <c r="B13" s="1511" t="s">
        <v>336</v>
      </c>
      <c r="C13" s="1511"/>
      <c r="D13" s="1530">
        <v>99.81</v>
      </c>
      <c r="E13" s="1978"/>
      <c r="F13" s="1524"/>
      <c r="G13" s="1530"/>
      <c r="H13" s="1530">
        <v>2996.17</v>
      </c>
    </row>
    <row r="14" spans="2:8" ht="15.75" hidden="1" customHeight="1" thickTop="1" thickBot="1">
      <c r="B14" s="1511" t="s">
        <v>337</v>
      </c>
      <c r="C14" s="1511"/>
      <c r="D14" s="1530">
        <v>139.53</v>
      </c>
      <c r="E14" s="1977"/>
      <c r="F14" s="1524"/>
      <c r="G14" s="1530"/>
      <c r="H14" s="1530">
        <v>3568.24</v>
      </c>
    </row>
    <row r="15" spans="2:8" ht="15.75" hidden="1" customHeight="1" thickBot="1">
      <c r="B15" s="1511" t="s">
        <v>338</v>
      </c>
      <c r="C15" s="1511"/>
      <c r="D15" s="1530">
        <v>154.41999999999999</v>
      </c>
      <c r="E15" s="1978"/>
      <c r="F15" s="1524"/>
      <c r="G15" s="1530"/>
      <c r="H15" s="1530">
        <v>3895.12</v>
      </c>
    </row>
    <row r="16" spans="2:8" ht="14.4" hidden="1" thickTop="1" thickBot="1">
      <c r="B16" s="1511" t="s">
        <v>339</v>
      </c>
      <c r="C16" s="1511"/>
      <c r="D16" s="1530">
        <v>148.47999999999999</v>
      </c>
      <c r="E16" s="1531">
        <v>222.55</v>
      </c>
      <c r="F16" s="1524"/>
      <c r="G16" s="1530"/>
      <c r="H16" s="1530">
        <v>3717.25</v>
      </c>
    </row>
    <row r="17" spans="2:8" ht="14.4" hidden="1" thickTop="1" thickBot="1">
      <c r="B17" s="1511" t="s">
        <v>340</v>
      </c>
      <c r="C17" s="1511"/>
      <c r="D17" s="1530">
        <v>137.06</v>
      </c>
      <c r="E17" s="1530">
        <v>192.8</v>
      </c>
      <c r="F17" s="1524"/>
      <c r="G17" s="1530"/>
      <c r="H17" s="1530">
        <v>3437.05</v>
      </c>
    </row>
    <row r="18" spans="2:8" ht="14.4" hidden="1" thickTop="1" thickBot="1">
      <c r="B18" s="1511" t="s">
        <v>341</v>
      </c>
      <c r="C18" s="1511"/>
      <c r="D18" s="1530">
        <v>158.07</v>
      </c>
      <c r="E18" s="1530">
        <v>215.23</v>
      </c>
      <c r="F18" s="1524"/>
      <c r="G18" s="1530"/>
      <c r="H18" s="1530">
        <v>3954.5</v>
      </c>
    </row>
    <row r="19" spans="2:8" ht="14.4" hidden="1" thickTop="1" thickBot="1">
      <c r="B19" s="1511" t="s">
        <v>342</v>
      </c>
      <c r="C19" s="1511"/>
      <c r="D19" s="1530">
        <v>149.03</v>
      </c>
      <c r="E19" s="1530">
        <v>182.15</v>
      </c>
      <c r="F19" s="1524"/>
      <c r="G19" s="1530"/>
      <c r="H19" s="1530">
        <v>3755.97</v>
      </c>
    </row>
    <row r="20" spans="2:8" ht="14.4" hidden="1" thickTop="1" thickBot="1">
      <c r="B20" s="1511" t="s">
        <v>343</v>
      </c>
      <c r="C20" s="1511"/>
      <c r="D20" s="1530">
        <v>149.47</v>
      </c>
      <c r="E20" s="1530">
        <v>189.51</v>
      </c>
      <c r="F20" s="1524"/>
      <c r="G20" s="1530"/>
      <c r="H20" s="1530">
        <v>3746.14</v>
      </c>
    </row>
    <row r="21" spans="2:8" ht="14.4" hidden="1" thickTop="1" thickBot="1">
      <c r="B21" s="1511" t="s">
        <v>344</v>
      </c>
      <c r="C21" s="1511"/>
      <c r="D21" s="1530">
        <v>151.99</v>
      </c>
      <c r="E21" s="1530">
        <v>185.5</v>
      </c>
      <c r="F21" s="1524"/>
      <c r="G21" s="1530"/>
      <c r="H21" s="1530">
        <v>3829.93</v>
      </c>
    </row>
    <row r="22" spans="2:8" ht="14.4" hidden="1" thickTop="1" thickBot="1">
      <c r="B22" s="1511"/>
      <c r="C22" s="1511"/>
      <c r="D22" s="1531"/>
      <c r="E22" s="1531"/>
      <c r="F22" s="1523"/>
      <c r="G22" s="1531"/>
      <c r="H22" s="1531"/>
    </row>
    <row r="23" spans="2:8" ht="14.4" hidden="1" thickTop="1" thickBot="1">
      <c r="B23" s="1542">
        <v>2010</v>
      </c>
      <c r="C23" s="1509"/>
      <c r="D23" s="1519"/>
      <c r="E23" s="1519"/>
      <c r="F23" s="1525"/>
      <c r="G23" s="1519"/>
      <c r="H23" s="1519"/>
    </row>
    <row r="24" spans="2:8" ht="14.4" hidden="1" thickTop="1" thickBot="1">
      <c r="B24" s="1512"/>
      <c r="C24" s="1512"/>
      <c r="D24" s="1519"/>
      <c r="E24" s="1519"/>
      <c r="F24" s="1525"/>
      <c r="G24" s="1519"/>
      <c r="H24" s="1519"/>
    </row>
    <row r="25" spans="2:8" ht="14.4" hidden="1" thickTop="1" thickBot="1">
      <c r="B25" s="1511" t="s">
        <v>345</v>
      </c>
      <c r="C25" s="1511"/>
      <c r="D25" s="1519">
        <v>157.36000000000001</v>
      </c>
      <c r="E25" s="1519">
        <v>212.27</v>
      </c>
      <c r="F25" s="1525"/>
      <c r="G25" s="1519"/>
      <c r="H25" s="1519">
        <v>3972.1133500000001</v>
      </c>
    </row>
    <row r="26" spans="2:8" ht="14.4" hidden="1" thickTop="1" thickBot="1">
      <c r="B26" s="1511" t="s">
        <v>334</v>
      </c>
      <c r="C26" s="1511"/>
      <c r="D26" s="1519">
        <v>140.37</v>
      </c>
      <c r="E26" s="1519">
        <v>175.08</v>
      </c>
      <c r="F26" s="1525"/>
      <c r="G26" s="1519"/>
      <c r="H26" s="1519">
        <v>3552.707793</v>
      </c>
    </row>
    <row r="27" spans="2:8" ht="14.4" hidden="1" thickTop="1" thickBot="1">
      <c r="B27" s="1511" t="s">
        <v>335</v>
      </c>
      <c r="C27" s="1511"/>
      <c r="D27" s="1519">
        <v>142.37</v>
      </c>
      <c r="E27" s="1519">
        <v>216.85</v>
      </c>
      <c r="F27" s="1525"/>
      <c r="G27" s="1519"/>
      <c r="H27" s="1519">
        <v>3636.1107510000002</v>
      </c>
    </row>
    <row r="28" spans="2:8" ht="14.4" hidden="1" thickTop="1" thickBot="1">
      <c r="B28" s="1511" t="s">
        <v>336</v>
      </c>
      <c r="C28" s="1511"/>
      <c r="D28" s="1519">
        <v>139.01</v>
      </c>
      <c r="E28" s="1519">
        <v>167.9</v>
      </c>
      <c r="F28" s="1525"/>
      <c r="G28" s="1519"/>
      <c r="H28" s="1519">
        <v>3490.2877680000001</v>
      </c>
    </row>
    <row r="29" spans="2:8" ht="14.4" hidden="1" thickTop="1" thickBot="1">
      <c r="B29" s="1511" t="s">
        <v>337</v>
      </c>
      <c r="C29" s="1511"/>
      <c r="D29" s="1519">
        <v>129.4</v>
      </c>
      <c r="E29" s="1519">
        <v>159.28</v>
      </c>
      <c r="F29" s="1525"/>
      <c r="G29" s="1519"/>
      <c r="H29" s="1519">
        <v>3251.4528439999999</v>
      </c>
    </row>
    <row r="30" spans="2:8" ht="14.4" hidden="1" thickTop="1" thickBot="1">
      <c r="B30" s="1511" t="s">
        <v>338</v>
      </c>
      <c r="C30" s="1511"/>
      <c r="D30" s="1519">
        <v>127.46</v>
      </c>
      <c r="E30" s="1519">
        <v>143.08000000000001</v>
      </c>
      <c r="F30" s="1525"/>
      <c r="G30" s="1519"/>
      <c r="H30" s="1519">
        <v>3187.046257</v>
      </c>
    </row>
    <row r="31" spans="2:8" ht="14.4" hidden="1" thickTop="1" thickBot="1">
      <c r="B31" s="1511" t="s">
        <v>339</v>
      </c>
      <c r="C31" s="1511"/>
      <c r="D31" s="1519">
        <v>130.91999999999999</v>
      </c>
      <c r="E31" s="1519">
        <v>134.87</v>
      </c>
      <c r="F31" s="1525"/>
      <c r="G31" s="1519"/>
      <c r="H31" s="1519">
        <v>3286.469317</v>
      </c>
    </row>
    <row r="32" spans="2:8" ht="14.4" hidden="1" thickTop="1" thickBot="1">
      <c r="B32" s="1511" t="s">
        <v>340</v>
      </c>
      <c r="C32" s="1511"/>
      <c r="D32" s="1519">
        <v>130.91999999999999</v>
      </c>
      <c r="E32" s="1519">
        <v>127.64</v>
      </c>
      <c r="F32" s="1525"/>
      <c r="G32" s="1519"/>
      <c r="H32" s="1519">
        <v>3299.802103</v>
      </c>
    </row>
    <row r="33" spans="2:10" ht="14.4" hidden="1" thickTop="1" thickBot="1">
      <c r="B33" s="1511" t="s">
        <v>341</v>
      </c>
      <c r="C33" s="1511"/>
      <c r="D33" s="1519">
        <v>137.04</v>
      </c>
      <c r="E33" s="1519">
        <v>145.65</v>
      </c>
      <c r="F33" s="1525"/>
      <c r="G33" s="1519"/>
      <c r="H33" s="1519">
        <v>3418.0391989999998</v>
      </c>
    </row>
    <row r="34" spans="2:10" ht="14.4" hidden="1" thickTop="1" thickBot="1">
      <c r="B34" s="1511" t="s">
        <v>342</v>
      </c>
      <c r="C34" s="1511"/>
      <c r="D34" s="1519">
        <v>157.71</v>
      </c>
      <c r="E34" s="1519">
        <v>217.07</v>
      </c>
      <c r="F34" s="1525"/>
      <c r="G34" s="1519"/>
      <c r="H34" s="1519">
        <v>3978.2882589999999</v>
      </c>
    </row>
    <row r="35" spans="2:10" ht="14.4" hidden="1" thickTop="1" thickBot="1">
      <c r="B35" s="1511" t="s">
        <v>343</v>
      </c>
      <c r="C35" s="1511"/>
      <c r="D35" s="1519">
        <v>154.6</v>
      </c>
      <c r="E35" s="1519">
        <v>230.61</v>
      </c>
      <c r="F35" s="1525"/>
      <c r="G35" s="1519"/>
      <c r="H35" s="1519">
        <v>3942.8541220000002</v>
      </c>
    </row>
    <row r="36" spans="2:10" ht="14.4" hidden="1" thickTop="1" thickBot="1">
      <c r="B36" s="1511" t="s">
        <v>344</v>
      </c>
      <c r="C36" s="1511"/>
      <c r="D36" s="1519">
        <v>151.27000000000001</v>
      </c>
      <c r="E36" s="1519">
        <v>200.4</v>
      </c>
      <c r="F36" s="1525"/>
      <c r="G36" s="1519"/>
      <c r="H36" s="1519">
        <v>3868.1405629999999</v>
      </c>
    </row>
    <row r="37" spans="2:10" ht="14.4" hidden="1" thickTop="1" thickBot="1">
      <c r="B37" s="1510"/>
      <c r="C37" s="1510"/>
      <c r="D37" s="1519"/>
      <c r="E37" s="1519"/>
      <c r="F37" s="1525"/>
      <c r="G37" s="1519"/>
      <c r="H37" s="1519"/>
    </row>
    <row r="38" spans="2:10" ht="14.4" hidden="1" thickTop="1" thickBot="1">
      <c r="B38" s="1509">
        <v>2011</v>
      </c>
      <c r="C38" s="1509"/>
      <c r="D38" s="1519"/>
      <c r="E38" s="1519"/>
      <c r="F38" s="1525"/>
      <c r="G38" s="1519"/>
      <c r="H38" s="1519"/>
    </row>
    <row r="39" spans="2:10" ht="14.4" hidden="1" thickTop="1" thickBot="1">
      <c r="B39" s="1512"/>
      <c r="C39" s="1512"/>
      <c r="D39" s="1519"/>
      <c r="E39" s="1519"/>
      <c r="F39" s="1525"/>
      <c r="G39" s="1519"/>
      <c r="H39" s="1519"/>
    </row>
    <row r="40" spans="2:10" ht="14.4" hidden="1" thickTop="1" thickBot="1">
      <c r="B40" s="1511" t="s">
        <v>345</v>
      </c>
      <c r="C40" s="1511"/>
      <c r="D40" s="1519">
        <v>161.1</v>
      </c>
      <c r="E40" s="1519">
        <v>216.82</v>
      </c>
      <c r="F40" s="1525"/>
      <c r="G40" s="1519"/>
      <c r="H40" s="1519">
        <v>4131.8185549999998</v>
      </c>
      <c r="J40" s="158">
        <v>1000000</v>
      </c>
    </row>
    <row r="41" spans="2:10" ht="14.4" hidden="1" thickTop="1" thickBot="1">
      <c r="B41" s="1511" t="s">
        <v>334</v>
      </c>
      <c r="C41" s="1511"/>
      <c r="D41" s="1519">
        <v>159.04</v>
      </c>
      <c r="E41" s="1519">
        <v>239.08</v>
      </c>
      <c r="F41" s="1525"/>
      <c r="G41" s="1519"/>
      <c r="H41" s="1519">
        <v>4100.3363749</v>
      </c>
    </row>
    <row r="42" spans="2:10" ht="14.4" hidden="1" thickTop="1" thickBot="1">
      <c r="B42" s="1511" t="s">
        <v>335</v>
      </c>
      <c r="C42" s="1511"/>
      <c r="D42" s="1519">
        <v>160.65</v>
      </c>
      <c r="E42" s="1519">
        <v>237.18</v>
      </c>
      <c r="F42" s="1525"/>
      <c r="G42" s="1519"/>
      <c r="H42" s="1519">
        <v>4156.3153629999997</v>
      </c>
    </row>
    <row r="43" spans="2:10" ht="14.4" hidden="1" thickTop="1" thickBot="1">
      <c r="B43" s="1511" t="s">
        <v>336</v>
      </c>
      <c r="C43" s="1511"/>
      <c r="D43" s="1519">
        <v>164.64</v>
      </c>
      <c r="E43" s="1519">
        <v>201.36</v>
      </c>
      <c r="F43" s="1525"/>
      <c r="G43" s="1519"/>
      <c r="H43" s="1519">
        <v>4223.24</v>
      </c>
    </row>
    <row r="44" spans="2:10" ht="14.4" hidden="1" thickTop="1" thickBot="1">
      <c r="B44" s="1511" t="s">
        <v>337</v>
      </c>
      <c r="C44" s="1511"/>
      <c r="D44" s="1519">
        <v>163.37</v>
      </c>
      <c r="E44" s="1519">
        <v>197.37</v>
      </c>
      <c r="F44" s="1525"/>
      <c r="G44" s="1519"/>
      <c r="H44" s="1519">
        <v>4191</v>
      </c>
    </row>
    <row r="45" spans="2:10" ht="14.4" hidden="1" thickTop="1" thickBot="1">
      <c r="B45" s="1511" t="s">
        <v>338</v>
      </c>
      <c r="C45" s="1511"/>
      <c r="D45" s="1519">
        <v>167.18</v>
      </c>
      <c r="E45" s="1519">
        <v>171.32</v>
      </c>
      <c r="F45" s="1525"/>
      <c r="G45" s="1519"/>
      <c r="H45" s="1519">
        <v>4267.1400000000003</v>
      </c>
    </row>
    <row r="46" spans="2:10" ht="14.4" hidden="1" thickTop="1" thickBot="1">
      <c r="B46" s="1511" t="s">
        <v>339</v>
      </c>
      <c r="C46" s="1511"/>
      <c r="D46" s="1519">
        <v>163.69</v>
      </c>
      <c r="E46" s="1519">
        <v>160.16999999999999</v>
      </c>
      <c r="F46" s="1525"/>
      <c r="G46" s="1519"/>
      <c r="H46" s="1519">
        <v>4172.7</v>
      </c>
    </row>
    <row r="47" spans="2:10" ht="14.4" hidden="1" thickTop="1" thickBot="1">
      <c r="B47" s="1511" t="s">
        <v>340</v>
      </c>
      <c r="C47" s="1511"/>
      <c r="D47" s="1519">
        <v>160.53</v>
      </c>
      <c r="E47" s="1519">
        <v>164.52</v>
      </c>
      <c r="F47" s="1525"/>
      <c r="G47" s="1519"/>
      <c r="H47" s="1519">
        <v>4145.3599999999997</v>
      </c>
    </row>
    <row r="48" spans="2:10" ht="14.4" hidden="1" thickTop="1" thickBot="1">
      <c r="B48" s="1511" t="s">
        <v>341</v>
      </c>
      <c r="C48" s="1511"/>
      <c r="D48" s="1519">
        <v>155.82</v>
      </c>
      <c r="E48" s="1519">
        <v>152.41999999999999</v>
      </c>
      <c r="F48" s="1525"/>
      <c r="G48" s="1519"/>
      <c r="H48" s="1519">
        <v>3984.47</v>
      </c>
    </row>
    <row r="49" spans="2:8" ht="14.4" hidden="1" thickTop="1" thickBot="1">
      <c r="B49" s="1511" t="s">
        <v>342</v>
      </c>
      <c r="C49" s="1511"/>
      <c r="D49" s="1519">
        <v>143.58000000000001</v>
      </c>
      <c r="E49" s="1519">
        <v>131.75</v>
      </c>
      <c r="F49" s="1525"/>
      <c r="G49" s="1519"/>
      <c r="H49" s="1519">
        <v>3656.6</v>
      </c>
    </row>
    <row r="50" spans="2:8" ht="14.4" hidden="1" thickTop="1" thickBot="1">
      <c r="B50" s="1511" t="s">
        <v>343</v>
      </c>
      <c r="C50" s="1511"/>
      <c r="D50" s="1519">
        <v>144.97999999999999</v>
      </c>
      <c r="E50" s="1519">
        <v>115.47</v>
      </c>
      <c r="F50" s="1525"/>
      <c r="G50" s="1519"/>
      <c r="H50" s="1519">
        <v>3677.6</v>
      </c>
    </row>
    <row r="51" spans="2:8" ht="14.4" hidden="1" thickTop="1" thickBot="1">
      <c r="B51" s="1511" t="s">
        <v>344</v>
      </c>
      <c r="C51" s="1511"/>
      <c r="D51" s="1519">
        <v>145.86000000000001</v>
      </c>
      <c r="E51" s="1519">
        <v>100.7</v>
      </c>
      <c r="F51" s="1525"/>
      <c r="G51" s="1519"/>
      <c r="H51" s="1519">
        <v>3689.7</v>
      </c>
    </row>
    <row r="52" spans="2:8" ht="14.4" hidden="1" thickTop="1" thickBot="1">
      <c r="B52" s="1511"/>
      <c r="C52" s="1511"/>
      <c r="D52" s="1519"/>
      <c r="E52" s="1519"/>
      <c r="F52" s="1525"/>
      <c r="G52" s="1519"/>
      <c r="H52" s="1519"/>
    </row>
    <row r="53" spans="2:8" ht="14.4" hidden="1" thickTop="1" thickBot="1">
      <c r="B53" s="1513">
        <v>2012</v>
      </c>
      <c r="C53" s="1513"/>
      <c r="D53" s="1532"/>
      <c r="E53" s="1532"/>
      <c r="F53" s="1526"/>
      <c r="G53" s="1532"/>
      <c r="H53" s="1519"/>
    </row>
    <row r="54" spans="2:8" ht="14.4" hidden="1" thickTop="1" thickBot="1">
      <c r="B54" s="1514"/>
      <c r="C54" s="1514"/>
      <c r="D54" s="1532"/>
      <c r="E54" s="1532"/>
      <c r="F54" s="1526"/>
      <c r="G54" s="1532"/>
      <c r="H54" s="1519"/>
    </row>
    <row r="55" spans="2:8" ht="14.4" hidden="1" thickTop="1" thickBot="1">
      <c r="B55" s="1515" t="s">
        <v>345</v>
      </c>
      <c r="C55" s="1515"/>
      <c r="D55" s="1532">
        <v>138.52000000000001</v>
      </c>
      <c r="E55" s="1532">
        <v>79.09</v>
      </c>
      <c r="F55" s="1526"/>
      <c r="G55" s="1532"/>
      <c r="H55" s="1532">
        <v>3422.2</v>
      </c>
    </row>
    <row r="56" spans="2:8" ht="14.4" hidden="1" thickTop="1" thickBot="1">
      <c r="B56" s="1515" t="s">
        <v>334</v>
      </c>
      <c r="C56" s="1515"/>
      <c r="D56" s="1532">
        <v>146.03</v>
      </c>
      <c r="E56" s="1532">
        <v>95.39</v>
      </c>
      <c r="F56" s="1526"/>
      <c r="G56" s="1532"/>
      <c r="H56" s="1532">
        <v>3696.6</v>
      </c>
    </row>
    <row r="57" spans="2:8" ht="14.4" hidden="1" thickTop="1" thickBot="1">
      <c r="B57" s="1515" t="s">
        <v>335</v>
      </c>
      <c r="C57" s="1515"/>
      <c r="D57" s="1532">
        <v>136.76</v>
      </c>
      <c r="E57" s="1532">
        <v>85.01</v>
      </c>
      <c r="F57" s="1526"/>
      <c r="G57" s="1532"/>
      <c r="H57" s="1532">
        <v>3458.1</v>
      </c>
    </row>
    <row r="58" spans="2:8" ht="14.4" hidden="1" thickTop="1" thickBot="1">
      <c r="B58" s="1515" t="s">
        <v>336</v>
      </c>
      <c r="C58" s="1515"/>
      <c r="D58" s="1532">
        <v>129.55000000000001</v>
      </c>
      <c r="E58" s="1532">
        <v>97.15</v>
      </c>
      <c r="F58" s="1526"/>
      <c r="G58" s="1532"/>
      <c r="H58" s="1532">
        <v>3303.4</v>
      </c>
    </row>
    <row r="59" spans="2:8" ht="14.4" hidden="1" thickTop="1" thickBot="1">
      <c r="B59" s="1515" t="s">
        <v>337</v>
      </c>
      <c r="C59" s="1515"/>
      <c r="D59" s="1532">
        <v>132.03</v>
      </c>
      <c r="E59" s="1532">
        <v>83.73</v>
      </c>
      <c r="F59" s="1526"/>
      <c r="G59" s="1532"/>
      <c r="H59" s="1532">
        <v>3351.2</v>
      </c>
    </row>
    <row r="60" spans="2:8" ht="14.4" hidden="1" thickTop="1" thickBot="1">
      <c r="B60" s="1515" t="s">
        <v>338</v>
      </c>
      <c r="C60" s="1515"/>
      <c r="D60" s="1532">
        <v>131.96</v>
      </c>
      <c r="E60" s="1532">
        <v>75.7</v>
      </c>
      <c r="F60" s="1526"/>
      <c r="G60" s="1532"/>
      <c r="H60" s="1532">
        <v>3341.46</v>
      </c>
    </row>
    <row r="61" spans="2:8" ht="14.4" hidden="1" thickTop="1" thickBot="1">
      <c r="B61" s="1515" t="s">
        <v>339</v>
      </c>
      <c r="C61" s="1515"/>
      <c r="D61" s="1532">
        <v>132.91999999999999</v>
      </c>
      <c r="E61" s="1532">
        <v>112.12</v>
      </c>
      <c r="F61" s="1526"/>
      <c r="G61" s="1532"/>
      <c r="H61" s="1532">
        <v>3445.93</v>
      </c>
    </row>
    <row r="62" spans="2:8" ht="14.4" hidden="1" thickTop="1" thickBot="1">
      <c r="B62" s="1515" t="s">
        <v>340</v>
      </c>
      <c r="C62" s="1515"/>
      <c r="D62" s="1532">
        <v>132.27000000000001</v>
      </c>
      <c r="E62" s="1532">
        <v>89.04</v>
      </c>
      <c r="F62" s="1526"/>
      <c r="G62" s="1532"/>
      <c r="H62" s="1532">
        <v>3434</v>
      </c>
    </row>
    <row r="63" spans="2:8" ht="14.4" hidden="1" thickTop="1" thickBot="1">
      <c r="B63" s="1515" t="s">
        <v>341</v>
      </c>
      <c r="C63" s="1515"/>
      <c r="D63" s="1532">
        <v>146</v>
      </c>
      <c r="E63" s="1532">
        <v>96</v>
      </c>
      <c r="F63" s="1526"/>
      <c r="G63" s="1532"/>
      <c r="H63" s="1532">
        <v>3822.8</v>
      </c>
    </row>
    <row r="64" spans="2:8" ht="14.4" hidden="1" thickTop="1" thickBot="1">
      <c r="B64" s="1515" t="s">
        <v>342</v>
      </c>
      <c r="C64" s="1515"/>
      <c r="D64" s="1532">
        <v>154.47</v>
      </c>
      <c r="E64" s="1532">
        <v>93.66</v>
      </c>
      <c r="F64" s="1526"/>
      <c r="G64" s="1532"/>
      <c r="H64" s="1532" t="s">
        <v>1266</v>
      </c>
    </row>
    <row r="65" spans="2:8" ht="14.4" hidden="1" thickTop="1" thickBot="1">
      <c r="B65" s="1515" t="s">
        <v>343</v>
      </c>
      <c r="C65" s="1515"/>
      <c r="D65" s="1532">
        <v>150.16</v>
      </c>
      <c r="E65" s="1532">
        <v>68.739999999999995</v>
      </c>
      <c r="F65" s="1526"/>
      <c r="G65" s="1532"/>
      <c r="H65" s="1532">
        <v>3890.9</v>
      </c>
    </row>
    <row r="66" spans="2:8" ht="14.4" hidden="1" thickTop="1" thickBot="1">
      <c r="B66" s="1515" t="s">
        <v>344</v>
      </c>
      <c r="C66" s="1515"/>
      <c r="D66" s="1532">
        <v>152.4</v>
      </c>
      <c r="E66" s="1532">
        <v>65.12</v>
      </c>
      <c r="F66" s="1526"/>
      <c r="G66" s="1532"/>
      <c r="H66" s="1532">
        <v>3963.5</v>
      </c>
    </row>
    <row r="67" spans="2:8" ht="14.4" hidden="1" thickTop="1" thickBot="1">
      <c r="B67" s="1515"/>
      <c r="C67" s="1515"/>
      <c r="D67" s="1532"/>
      <c r="E67" s="1532"/>
      <c r="F67" s="1526"/>
      <c r="G67" s="1532"/>
      <c r="H67" s="1532"/>
    </row>
    <row r="68" spans="2:8" ht="14.4" hidden="1" thickTop="1" thickBot="1">
      <c r="B68" s="1513">
        <v>2013</v>
      </c>
      <c r="C68" s="1513"/>
      <c r="D68" s="1532"/>
      <c r="E68" s="1532"/>
      <c r="F68" s="1526"/>
      <c r="G68" s="1532"/>
      <c r="H68" s="1532"/>
    </row>
    <row r="69" spans="2:8" ht="14.4" hidden="1" thickTop="1" thickBot="1">
      <c r="B69" s="1515"/>
      <c r="C69" s="1515"/>
      <c r="D69" s="1532"/>
      <c r="E69" s="1532"/>
      <c r="F69" s="1526"/>
      <c r="G69" s="1532"/>
      <c r="H69" s="1532"/>
    </row>
    <row r="70" spans="2:8" ht="14.4" hidden="1" thickTop="1" thickBot="1">
      <c r="B70" s="1515" t="s">
        <v>345</v>
      </c>
      <c r="C70" s="1515"/>
      <c r="D70" s="1532">
        <v>179.34</v>
      </c>
      <c r="E70" s="1532">
        <v>84.07</v>
      </c>
      <c r="F70" s="1526"/>
      <c r="G70" s="1532"/>
      <c r="H70" s="1532">
        <v>4700.33</v>
      </c>
    </row>
    <row r="71" spans="2:8" ht="14.4" hidden="1" thickTop="1" thickBot="1">
      <c r="B71" s="1515" t="s">
        <v>334</v>
      </c>
      <c r="C71" s="1515"/>
      <c r="D71" s="1532">
        <v>182.3</v>
      </c>
      <c r="E71" s="1532">
        <v>72.010000000000005</v>
      </c>
      <c r="F71" s="1526"/>
      <c r="G71" s="1532"/>
      <c r="H71" s="1532">
        <v>4748.24</v>
      </c>
    </row>
    <row r="72" spans="2:8" ht="14.4" hidden="1" thickTop="1" thickBot="1">
      <c r="B72" s="1515" t="s">
        <v>335</v>
      </c>
      <c r="C72" s="1515"/>
      <c r="D72" s="1532">
        <v>183.9</v>
      </c>
      <c r="E72" s="1532">
        <v>66.2</v>
      </c>
      <c r="F72" s="1526"/>
      <c r="G72" s="1532"/>
      <c r="H72" s="1532">
        <v>4726.34</v>
      </c>
    </row>
    <row r="73" spans="2:8" ht="14.4" hidden="1" thickTop="1" thickBot="1">
      <c r="B73" s="1515" t="s">
        <v>336</v>
      </c>
      <c r="C73" s="1515"/>
      <c r="D73" s="1532">
        <v>189.66</v>
      </c>
      <c r="E73" s="1532">
        <v>71.98</v>
      </c>
      <c r="F73" s="1526"/>
      <c r="G73" s="1532"/>
      <c r="H73" s="1536">
        <v>4894.6770960000003</v>
      </c>
    </row>
    <row r="74" spans="2:8" ht="14.4" hidden="1" thickTop="1" thickBot="1">
      <c r="B74" s="1516" t="s">
        <v>337</v>
      </c>
      <c r="C74" s="1516"/>
      <c r="D74" s="1532">
        <v>212.72</v>
      </c>
      <c r="E74" s="1532">
        <v>73.989999999999995</v>
      </c>
      <c r="F74" s="1526"/>
      <c r="G74" s="1532"/>
      <c r="H74" s="1532">
        <v>5471.22</v>
      </c>
    </row>
    <row r="75" spans="2:8" ht="14.4" hidden="1" thickTop="1" thickBot="1">
      <c r="B75" s="1516" t="s">
        <v>338</v>
      </c>
      <c r="C75" s="1516"/>
      <c r="D75" s="1532">
        <v>211.19</v>
      </c>
      <c r="E75" s="1532">
        <v>73.290000000000006</v>
      </c>
      <c r="F75" s="1526"/>
      <c r="G75" s="1532"/>
      <c r="H75" s="1532">
        <v>5436.57</v>
      </c>
    </row>
    <row r="76" spans="2:8" ht="14.4" hidden="1" thickTop="1" thickBot="1">
      <c r="B76" s="1516" t="s">
        <v>339</v>
      </c>
      <c r="C76" s="1516"/>
      <c r="D76" s="1532">
        <v>232.87</v>
      </c>
      <c r="E76" s="1532">
        <v>66.77</v>
      </c>
      <c r="F76" s="1526"/>
      <c r="G76" s="1532"/>
      <c r="H76" s="1532">
        <v>5936.78</v>
      </c>
    </row>
    <row r="77" spans="2:8" ht="14.4" hidden="1" thickTop="1" thickBot="1">
      <c r="B77" s="1516" t="s">
        <v>340</v>
      </c>
      <c r="C77" s="1516"/>
      <c r="D77" s="1532">
        <v>181.67</v>
      </c>
      <c r="E77" s="1532">
        <v>48.73</v>
      </c>
      <c r="F77" s="1526"/>
      <c r="G77" s="1532"/>
      <c r="H77" s="1532">
        <v>4682.2700000000004</v>
      </c>
    </row>
    <row r="78" spans="2:8" ht="14.4" hidden="1" thickTop="1" thickBot="1">
      <c r="B78" s="1516" t="s">
        <v>341</v>
      </c>
      <c r="C78" s="1516"/>
      <c r="D78" s="1532">
        <v>200.05</v>
      </c>
      <c r="E78" s="1532">
        <v>49.9</v>
      </c>
      <c r="F78" s="1526"/>
      <c r="G78" s="1532"/>
      <c r="H78" s="1532">
        <v>5157.2</v>
      </c>
    </row>
    <row r="79" spans="2:8" ht="14.4" hidden="1" thickTop="1" thickBot="1">
      <c r="B79" s="1516" t="s">
        <v>342</v>
      </c>
      <c r="C79" s="1516"/>
      <c r="D79" s="1532">
        <v>209.74</v>
      </c>
      <c r="E79" s="1532">
        <v>52.68</v>
      </c>
      <c r="F79" s="1526"/>
      <c r="G79" s="1532"/>
      <c r="H79" s="1532">
        <v>5407.42</v>
      </c>
    </row>
    <row r="80" spans="2:8" ht="14.4" hidden="1" thickTop="1" thickBot="1">
      <c r="B80" s="1516" t="s">
        <v>343</v>
      </c>
      <c r="C80" s="1516"/>
      <c r="D80" s="1532">
        <v>213.04</v>
      </c>
      <c r="E80" s="1532">
        <v>47.02</v>
      </c>
      <c r="F80" s="1526"/>
      <c r="G80" s="1532"/>
      <c r="H80" s="1532">
        <v>5482.03</v>
      </c>
    </row>
    <row r="81" spans="2:8" ht="14.4" hidden="1" thickTop="1" thickBot="1">
      <c r="B81" s="1516" t="s">
        <v>344</v>
      </c>
      <c r="C81" s="1516"/>
      <c r="D81" s="1532">
        <v>202.12</v>
      </c>
      <c r="E81" s="1532">
        <v>45.79</v>
      </c>
      <c r="F81" s="1526"/>
      <c r="G81" s="1532"/>
      <c r="H81" s="1532">
        <v>5203.13</v>
      </c>
    </row>
    <row r="82" spans="2:8" ht="14.4" thickTop="1" thickBot="1">
      <c r="B82" s="1516"/>
      <c r="C82" s="1516"/>
      <c r="D82" s="1533"/>
      <c r="E82" s="1533"/>
      <c r="F82" s="1552"/>
      <c r="G82" s="1533"/>
      <c r="H82" s="1533"/>
    </row>
    <row r="83" spans="2:8" ht="13.8" hidden="1" thickBot="1">
      <c r="B83" s="1517">
        <v>2014</v>
      </c>
      <c r="C83" s="1517"/>
      <c r="D83" s="1533"/>
      <c r="E83" s="1533"/>
      <c r="F83" s="1533"/>
      <c r="G83" s="1533"/>
      <c r="H83" s="1533"/>
    </row>
    <row r="84" spans="2:8" ht="13.8" hidden="1" thickBot="1">
      <c r="B84" s="1518"/>
      <c r="C84" s="1518"/>
      <c r="D84" s="1533"/>
      <c r="E84" s="1533"/>
      <c r="F84" s="1533"/>
      <c r="G84" s="1533"/>
      <c r="H84" s="1533"/>
    </row>
    <row r="85" spans="2:8" ht="13.8" hidden="1" thickBot="1">
      <c r="B85" s="1516" t="s">
        <v>345</v>
      </c>
      <c r="C85" s="1516"/>
      <c r="D85" s="1532">
        <v>189.25</v>
      </c>
      <c r="E85" s="1532">
        <v>35.4</v>
      </c>
      <c r="F85" s="1535">
        <v>63972387.030000001</v>
      </c>
      <c r="G85" s="1555">
        <v>170104078</v>
      </c>
      <c r="H85" s="1535">
        <v>4882.1099999999997</v>
      </c>
    </row>
    <row r="86" spans="2:8" ht="13.8" hidden="1" thickBot="1">
      <c r="B86" s="1516" t="s">
        <v>334</v>
      </c>
      <c r="C86" s="1516"/>
      <c r="D86" s="1532">
        <v>189.45</v>
      </c>
      <c r="E86" s="1532">
        <v>39.24</v>
      </c>
      <c r="F86" s="1535">
        <v>25811746.890000001</v>
      </c>
      <c r="G86" s="1555">
        <v>135455029</v>
      </c>
      <c r="H86" s="1535">
        <v>4906.9399999999996</v>
      </c>
    </row>
    <row r="87" spans="2:8" ht="13.8" hidden="1" thickBot="1">
      <c r="B87" s="1516" t="s">
        <v>335</v>
      </c>
      <c r="C87" s="1516"/>
      <c r="D87" s="1532">
        <v>176.32</v>
      </c>
      <c r="E87" s="1532">
        <v>29.51</v>
      </c>
      <c r="F87" s="1535">
        <v>28884400.23</v>
      </c>
      <c r="G87" s="1555">
        <v>381649234</v>
      </c>
      <c r="H87" s="1535">
        <v>4560.29</v>
      </c>
    </row>
    <row r="88" spans="2:8" ht="13.8" hidden="1" thickBot="1">
      <c r="B88" s="1516" t="s">
        <v>336</v>
      </c>
      <c r="C88" s="1516"/>
      <c r="D88" s="1532">
        <v>172.91</v>
      </c>
      <c r="E88" s="1532">
        <v>29.64</v>
      </c>
      <c r="F88" s="1535">
        <v>51346054.520000003</v>
      </c>
      <c r="G88" s="1555">
        <v>429085166</v>
      </c>
      <c r="H88" s="1535">
        <v>4473.51</v>
      </c>
    </row>
    <row r="89" spans="2:8" ht="13.8" hidden="1" thickBot="1">
      <c r="B89" s="1516" t="s">
        <v>337</v>
      </c>
      <c r="C89" s="1516"/>
      <c r="D89" s="1532">
        <v>174.89</v>
      </c>
      <c r="E89" s="1532">
        <v>35.450000000000003</v>
      </c>
      <c r="F89" s="1535">
        <v>35903574.770000003</v>
      </c>
      <c r="G89" s="1555">
        <v>235704129</v>
      </c>
      <c r="H89" s="1535">
        <v>4485.1099999999997</v>
      </c>
    </row>
    <row r="90" spans="2:8" ht="13.8" hidden="1" thickBot="1">
      <c r="B90" s="1516" t="s">
        <v>338</v>
      </c>
      <c r="C90" s="1516"/>
      <c r="D90" s="1532">
        <v>186.57</v>
      </c>
      <c r="E90" s="1532">
        <v>61.32</v>
      </c>
      <c r="F90" s="1535">
        <v>28544304.66</v>
      </c>
      <c r="G90" s="1555">
        <v>178469676</v>
      </c>
      <c r="H90" s="1535">
        <v>4873.3999999999996</v>
      </c>
    </row>
    <row r="91" spans="2:8" ht="13.8" hidden="1" thickBot="1">
      <c r="B91" s="1516" t="s">
        <v>347</v>
      </c>
      <c r="C91" s="1516"/>
      <c r="D91" s="1532">
        <v>188.07</v>
      </c>
      <c r="E91" s="1536">
        <v>95</v>
      </c>
      <c r="F91" s="1535">
        <v>25224550.43</v>
      </c>
      <c r="G91" s="1555">
        <v>322407141</v>
      </c>
      <c r="H91" s="1535">
        <v>4959.21</v>
      </c>
    </row>
    <row r="92" spans="2:8" ht="13.8" hidden="1" thickBot="1">
      <c r="B92" s="1516" t="s">
        <v>340</v>
      </c>
      <c r="C92" s="1516"/>
      <c r="D92" s="1532">
        <v>196.43</v>
      </c>
      <c r="E92" s="1532">
        <v>104.8</v>
      </c>
      <c r="F92" s="1535">
        <v>66399632.850000001</v>
      </c>
      <c r="G92" s="1555">
        <v>328161452</v>
      </c>
      <c r="H92" s="1535">
        <v>5186.63</v>
      </c>
    </row>
    <row r="93" spans="2:8" ht="13.8" hidden="1" thickBot="1">
      <c r="B93" s="1516" t="s">
        <v>341</v>
      </c>
      <c r="C93" s="1516"/>
      <c r="D93" s="1519">
        <v>195.25</v>
      </c>
      <c r="E93" s="1519">
        <v>92.75</v>
      </c>
      <c r="F93" s="1535">
        <v>34056010.689999998</v>
      </c>
      <c r="G93" s="1555">
        <v>210942393</v>
      </c>
      <c r="H93" s="1522">
        <v>5140.2</v>
      </c>
    </row>
    <row r="94" spans="2:8" ht="13.8" hidden="1" thickBot="1">
      <c r="B94" s="1516" t="s">
        <v>342</v>
      </c>
      <c r="C94" s="1516"/>
      <c r="D94" s="1519">
        <v>177.88</v>
      </c>
      <c r="E94" s="1519">
        <v>70.38</v>
      </c>
      <c r="F94" s="1535">
        <v>28256642.489999998</v>
      </c>
      <c r="G94" s="1555">
        <v>156444539</v>
      </c>
      <c r="H94" s="1522">
        <v>4664.7969999999996</v>
      </c>
    </row>
    <row r="95" spans="2:8" ht="13.8" hidden="1" thickBot="1">
      <c r="B95" s="1516" t="s">
        <v>343</v>
      </c>
      <c r="C95" s="1516"/>
      <c r="D95" s="1519">
        <v>171.45</v>
      </c>
      <c r="E95" s="1519">
        <v>64.39</v>
      </c>
      <c r="F95" s="1535">
        <v>34765242.770000003</v>
      </c>
      <c r="G95" s="1555">
        <v>155854066</v>
      </c>
      <c r="H95" s="1522">
        <v>4517.9260000000004</v>
      </c>
    </row>
    <row r="96" spans="2:8" ht="13.8" hidden="1" thickBot="1">
      <c r="B96" s="1516" t="s">
        <v>344</v>
      </c>
      <c r="C96" s="1516"/>
      <c r="D96" s="1519">
        <v>162.79</v>
      </c>
      <c r="E96" s="1519">
        <v>71.709999999999994</v>
      </c>
      <c r="F96" s="1535">
        <v>29701204.84</v>
      </c>
      <c r="G96" s="1555">
        <v>475024051</v>
      </c>
      <c r="H96" s="1522">
        <v>4327.01</v>
      </c>
    </row>
    <row r="97" spans="2:8" ht="13.8" hidden="1" thickBot="1">
      <c r="B97" s="1516"/>
      <c r="C97" s="1516"/>
      <c r="D97" s="1532"/>
      <c r="E97" s="1536"/>
      <c r="F97" s="1536"/>
      <c r="G97" s="1540"/>
      <c r="H97" s="1535"/>
    </row>
    <row r="98" spans="2:8" ht="13.8" hidden="1" thickBot="1">
      <c r="B98" s="1517">
        <v>2015</v>
      </c>
      <c r="C98" s="1517"/>
      <c r="D98" s="1532"/>
      <c r="E98" s="1532"/>
      <c r="F98" s="1532"/>
      <c r="G98" s="1540"/>
      <c r="H98" s="1535"/>
    </row>
    <row r="99" spans="2:8" ht="13.8" hidden="1" thickBot="1">
      <c r="B99" s="1516"/>
      <c r="C99" s="1516"/>
      <c r="D99" s="1519"/>
      <c r="E99" s="1519"/>
      <c r="F99" s="1519"/>
      <c r="G99" s="1555"/>
      <c r="H99" s="1522"/>
    </row>
    <row r="100" spans="2:8" ht="13.8" hidden="1" thickBot="1">
      <c r="B100" s="1516" t="s">
        <v>345</v>
      </c>
      <c r="C100" s="1516"/>
      <c r="D100" s="1519">
        <v>164.9</v>
      </c>
      <c r="E100" s="1520">
        <v>58.13</v>
      </c>
      <c r="F100" s="1535">
        <v>16.062740829999999</v>
      </c>
      <c r="G100" s="1555">
        <v>57390451</v>
      </c>
      <c r="H100" s="1522">
        <v>4365.1400000000003</v>
      </c>
    </row>
    <row r="101" spans="2:8" ht="13.8" hidden="1" thickBot="1">
      <c r="B101" s="1516" t="s">
        <v>334</v>
      </c>
      <c r="C101" s="1516"/>
      <c r="D101" s="1520">
        <v>167.16</v>
      </c>
      <c r="E101" s="1520">
        <v>55.38</v>
      </c>
      <c r="F101" s="1535">
        <v>34.775616240000005</v>
      </c>
      <c r="G101" s="1555">
        <v>119324114</v>
      </c>
      <c r="H101" s="1522">
        <v>4353.38</v>
      </c>
    </row>
    <row r="102" spans="2:8" ht="13.8" hidden="1" thickBot="1">
      <c r="B102" s="1516" t="s">
        <v>335</v>
      </c>
      <c r="C102" s="1516"/>
      <c r="D102" s="1520">
        <v>158.22</v>
      </c>
      <c r="E102" s="1520">
        <v>43.92</v>
      </c>
      <c r="F102" s="1535">
        <v>18.903880999999998</v>
      </c>
      <c r="G102" s="1555">
        <v>405884918</v>
      </c>
      <c r="H102" s="1522">
        <v>4117.08</v>
      </c>
    </row>
    <row r="103" spans="2:8" ht="13.8" hidden="1" thickBot="1">
      <c r="B103" s="1516" t="s">
        <v>336</v>
      </c>
      <c r="C103" s="1516"/>
      <c r="D103" s="1520">
        <v>156.22999999999999</v>
      </c>
      <c r="E103" s="1520">
        <v>42.93</v>
      </c>
      <c r="F103" s="1535">
        <v>29.188562000000001</v>
      </c>
      <c r="G103" s="1555">
        <v>563833853</v>
      </c>
      <c r="H103" s="1522">
        <v>4066.07</v>
      </c>
    </row>
    <row r="104" spans="2:8" ht="13.8" hidden="1" thickBot="1">
      <c r="B104" s="1516" t="s">
        <v>337</v>
      </c>
      <c r="C104" s="1516"/>
      <c r="D104" s="1520">
        <v>152.96</v>
      </c>
      <c r="E104" s="1520">
        <v>44.45</v>
      </c>
      <c r="F104" s="1535">
        <v>23.280422200000004</v>
      </c>
      <c r="G104" s="1555">
        <v>290320685</v>
      </c>
      <c r="H104" s="1522">
        <v>3978.0623580000001</v>
      </c>
    </row>
    <row r="105" spans="2:8" ht="13.8" hidden="1" thickBot="1">
      <c r="B105" s="1516" t="s">
        <v>338</v>
      </c>
      <c r="C105" s="1516"/>
      <c r="D105" s="1520">
        <v>148.4</v>
      </c>
      <c r="E105" s="1520">
        <v>44.3</v>
      </c>
      <c r="F105" s="1535">
        <v>14.514678999999999</v>
      </c>
      <c r="G105" s="1555">
        <v>80441278</v>
      </c>
      <c r="H105" s="1522">
        <v>3803.8</v>
      </c>
    </row>
    <row r="106" spans="2:8" ht="13.8" hidden="1" thickBot="1">
      <c r="B106" s="1516" t="s">
        <v>339</v>
      </c>
      <c r="C106" s="1516"/>
      <c r="D106" s="1520">
        <v>145.35</v>
      </c>
      <c r="E106" s="1520">
        <v>39.36</v>
      </c>
      <c r="F106" s="1535">
        <v>20.419108000000001</v>
      </c>
      <c r="G106" s="1555">
        <v>157184218</v>
      </c>
      <c r="H106" s="1522">
        <v>3812.65</v>
      </c>
    </row>
    <row r="107" spans="2:8" ht="13.8" hidden="1" thickBot="1">
      <c r="B107" s="1516" t="s">
        <v>340</v>
      </c>
      <c r="C107" s="1516"/>
      <c r="D107" s="1520">
        <v>135.43</v>
      </c>
      <c r="E107" s="1520">
        <v>35.340000000000003</v>
      </c>
      <c r="F107" s="1535">
        <v>15.344249</v>
      </c>
      <c r="G107" s="1555">
        <v>76187436</v>
      </c>
      <c r="H107" s="1522">
        <v>3552.02</v>
      </c>
    </row>
    <row r="108" spans="2:8" ht="13.8" hidden="1" thickBot="1">
      <c r="B108" s="1516" t="s">
        <v>341</v>
      </c>
      <c r="C108" s="1516"/>
      <c r="D108" s="1520">
        <v>131.93</v>
      </c>
      <c r="E108" s="1520">
        <v>24.36</v>
      </c>
      <c r="F108" s="1535">
        <v>18.202231999999999</v>
      </c>
      <c r="G108" s="1555">
        <v>105678504</v>
      </c>
      <c r="H108" s="1522">
        <v>3444.5</v>
      </c>
    </row>
    <row r="109" spans="2:8" ht="13.8" hidden="1" thickBot="1">
      <c r="B109" s="1516" t="s">
        <v>342</v>
      </c>
      <c r="C109" s="1516"/>
      <c r="D109" s="1520">
        <v>130.83000000000001</v>
      </c>
      <c r="E109" s="1520">
        <v>23.57</v>
      </c>
      <c r="F109" s="1535">
        <v>12.864086</v>
      </c>
      <c r="G109" s="1555">
        <v>63758585</v>
      </c>
      <c r="H109" s="1522">
        <v>3416.105219</v>
      </c>
    </row>
    <row r="110" spans="2:8" ht="13.8" hidden="1" thickBot="1">
      <c r="B110" s="1516" t="s">
        <v>343</v>
      </c>
      <c r="C110" s="1516"/>
      <c r="D110" s="1520">
        <v>117.55</v>
      </c>
      <c r="E110" s="1520">
        <v>22.33</v>
      </c>
      <c r="F110" s="1535">
        <v>8.9475859999999994</v>
      </c>
      <c r="G110" s="1555">
        <v>90417554</v>
      </c>
      <c r="H110" s="1522">
        <v>3141.6847910000001</v>
      </c>
    </row>
    <row r="111" spans="2:8" ht="13.8" hidden="1" thickBot="1">
      <c r="B111" s="1516" t="s">
        <v>344</v>
      </c>
      <c r="C111" s="1516"/>
      <c r="D111" s="1520">
        <v>114.85</v>
      </c>
      <c r="E111" s="1520">
        <v>23.72</v>
      </c>
      <c r="F111" s="1535">
        <v>16.360451587</v>
      </c>
      <c r="G111" s="1555">
        <v>183792940</v>
      </c>
      <c r="H111" s="1522">
        <v>3073.4079999999999</v>
      </c>
    </row>
    <row r="112" spans="2:8" ht="13.8" hidden="1" thickBot="1">
      <c r="B112" s="1516"/>
      <c r="C112" s="1516"/>
      <c r="D112" s="1520"/>
      <c r="E112" s="1520"/>
      <c r="F112" s="1535"/>
      <c r="G112" s="1555"/>
      <c r="H112" s="1522"/>
    </row>
    <row r="113" spans="2:10" ht="13.8" hidden="1" thickBot="1">
      <c r="B113" s="1517">
        <v>2016</v>
      </c>
      <c r="C113" s="1517"/>
      <c r="D113" s="1520"/>
      <c r="E113" s="1520"/>
      <c r="F113" s="1535"/>
      <c r="G113" s="1555"/>
      <c r="H113" s="1522"/>
    </row>
    <row r="114" spans="2:10" ht="13.8" hidden="1" thickBot="1">
      <c r="B114" s="1516"/>
      <c r="C114" s="1516"/>
      <c r="D114" s="1520"/>
      <c r="E114" s="1520"/>
      <c r="F114" s="1535"/>
      <c r="G114" s="1555"/>
      <c r="H114" s="1522"/>
    </row>
    <row r="115" spans="2:10" ht="13.8" hidden="1" thickBot="1">
      <c r="B115" s="1516" t="s">
        <v>345</v>
      </c>
      <c r="C115" s="1516"/>
      <c r="D115" s="1520">
        <v>103.04</v>
      </c>
      <c r="E115" s="1520">
        <v>19.53</v>
      </c>
      <c r="F115" s="1535">
        <v>10.399903999999999</v>
      </c>
      <c r="G115" s="1555">
        <v>61882757</v>
      </c>
      <c r="H115" s="1522">
        <v>2790.4</v>
      </c>
    </row>
    <row r="116" spans="2:10" ht="13.8" hidden="1" thickBot="1">
      <c r="B116" s="1519" t="s">
        <v>334</v>
      </c>
      <c r="C116" s="1519"/>
      <c r="D116" s="1520">
        <v>99.4</v>
      </c>
      <c r="E116" s="1520">
        <v>19.14</v>
      </c>
      <c r="F116" s="1535">
        <v>15.556983000000001</v>
      </c>
      <c r="G116" s="1555">
        <v>95020938</v>
      </c>
      <c r="H116" s="1522">
        <v>2692.3043809999999</v>
      </c>
    </row>
    <row r="117" spans="2:10" ht="13.8" hidden="1" thickBot="1">
      <c r="B117" s="1519" t="s">
        <v>335</v>
      </c>
      <c r="C117" s="1519"/>
      <c r="D117" s="1520">
        <v>97.61</v>
      </c>
      <c r="E117" s="1520">
        <v>19.350000000000001</v>
      </c>
      <c r="F117" s="1535">
        <v>16.428571000000002</v>
      </c>
      <c r="G117" s="1555">
        <v>97601725</v>
      </c>
      <c r="H117" s="1522">
        <v>2645.0574080000001</v>
      </c>
    </row>
    <row r="118" spans="2:10" ht="13.8" hidden="1" thickBot="1">
      <c r="B118" s="1519" t="s">
        <v>336</v>
      </c>
      <c r="C118" s="1519"/>
      <c r="D118" s="1520">
        <v>105.79</v>
      </c>
      <c r="E118" s="1520">
        <v>20.16</v>
      </c>
      <c r="F118" s="1535">
        <v>14.026916999999999</v>
      </c>
      <c r="G118" s="1555">
        <v>187848946</v>
      </c>
      <c r="H118" s="1522">
        <v>2862.6118620000002</v>
      </c>
    </row>
    <row r="119" spans="2:10" ht="13.8" hidden="1" thickBot="1">
      <c r="B119" s="1519" t="s">
        <v>337</v>
      </c>
      <c r="C119" s="1519"/>
      <c r="D119" s="1520">
        <v>104.7</v>
      </c>
      <c r="E119" s="1520">
        <v>25.54</v>
      </c>
      <c r="F119" s="1535">
        <v>13.868486000000001</v>
      </c>
      <c r="G119" s="1555">
        <v>99055230</v>
      </c>
      <c r="H119" s="1522">
        <v>2881.3447980000001</v>
      </c>
    </row>
    <row r="120" spans="2:10" ht="13.8" hidden="1" thickBot="1">
      <c r="B120" s="1516" t="s">
        <v>338</v>
      </c>
      <c r="C120" s="1516"/>
      <c r="D120" s="1520">
        <v>101.04</v>
      </c>
      <c r="E120" s="1520">
        <v>24.7</v>
      </c>
      <c r="F120" s="1535">
        <v>18.064623999999998</v>
      </c>
      <c r="G120" s="1540">
        <v>88525472</v>
      </c>
      <c r="H120" s="1522">
        <v>2780.9</v>
      </c>
      <c r="J120" s="1015"/>
    </row>
    <row r="121" spans="2:10" ht="13.8" hidden="1" thickBot="1">
      <c r="B121" s="1519" t="s">
        <v>339</v>
      </c>
      <c r="C121" s="1519"/>
      <c r="D121" s="1520">
        <v>98.84</v>
      </c>
      <c r="E121" s="1520">
        <v>25.72</v>
      </c>
      <c r="F121" s="1535">
        <v>11.838626</v>
      </c>
      <c r="G121" s="1540">
        <v>57222624</v>
      </c>
      <c r="H121" s="1522">
        <v>2772.0446390000002</v>
      </c>
    </row>
    <row r="122" spans="2:10" ht="13.8" hidden="1" thickBot="1">
      <c r="B122" s="1519" t="s">
        <v>340</v>
      </c>
      <c r="C122" s="1519"/>
      <c r="D122" s="1520">
        <v>99.47</v>
      </c>
      <c r="E122" s="1520">
        <v>26.32</v>
      </c>
      <c r="F122" s="1535">
        <v>7.0757620000000001</v>
      </c>
      <c r="G122" s="1540">
        <v>41264438</v>
      </c>
      <c r="H122" s="1522">
        <v>2734.327076</v>
      </c>
    </row>
    <row r="123" spans="2:10" ht="13.8" hidden="1" thickBot="1">
      <c r="B123" s="1519" t="s">
        <v>341</v>
      </c>
      <c r="C123" s="1519"/>
      <c r="D123" s="1520">
        <v>98.96</v>
      </c>
      <c r="E123" s="1520">
        <v>26.61</v>
      </c>
      <c r="F123" s="1535">
        <v>1.3049387800000001</v>
      </c>
      <c r="G123" s="1540">
        <v>68329516</v>
      </c>
      <c r="H123" s="1522">
        <v>2725.133069</v>
      </c>
    </row>
    <row r="124" spans="2:10" ht="13.8" hidden="1" thickBot="1">
      <c r="B124" s="1519" t="s">
        <v>341</v>
      </c>
      <c r="C124" s="1519"/>
      <c r="D124" s="1520">
        <v>98.9</v>
      </c>
      <c r="E124" s="1520">
        <v>26.6</v>
      </c>
      <c r="F124" s="1535">
        <v>13.049388788999998</v>
      </c>
      <c r="G124" s="1540">
        <v>68329516</v>
      </c>
      <c r="H124" s="1522">
        <v>2725.1</v>
      </c>
    </row>
    <row r="125" spans="2:10" ht="13.8" hidden="1" thickBot="1">
      <c r="B125" s="1519" t="s">
        <v>342</v>
      </c>
      <c r="C125" s="1519"/>
      <c r="D125" s="1520">
        <v>120.8</v>
      </c>
      <c r="E125" s="1520">
        <v>33.799999999999997</v>
      </c>
      <c r="F125" s="1535">
        <v>22.6491522</v>
      </c>
      <c r="G125" s="1540">
        <v>177384684</v>
      </c>
      <c r="H125" s="1522">
        <v>3328.3</v>
      </c>
    </row>
    <row r="126" spans="2:10" ht="13.8" hidden="1" thickBot="1">
      <c r="B126" s="1519" t="s">
        <v>343</v>
      </c>
      <c r="C126" s="1519"/>
      <c r="D126" s="1520">
        <v>137.08000000000001</v>
      </c>
      <c r="E126" s="1520">
        <v>57.38</v>
      </c>
      <c r="F126" s="1535">
        <v>23.460016</v>
      </c>
      <c r="G126" s="1540">
        <v>233749377</v>
      </c>
      <c r="H126" s="1522">
        <v>3804.6</v>
      </c>
    </row>
    <row r="127" spans="2:10" ht="13.8" hidden="1" thickBot="1">
      <c r="B127" s="1519" t="s">
        <v>344</v>
      </c>
      <c r="C127" s="1519"/>
      <c r="D127" s="1520">
        <v>144.53</v>
      </c>
      <c r="E127" s="1520">
        <v>58.51</v>
      </c>
      <c r="F127" s="1535">
        <v>26</v>
      </c>
      <c r="G127" s="1540">
        <v>292538969</v>
      </c>
      <c r="H127" s="1522">
        <v>4007.9571099999998</v>
      </c>
    </row>
    <row r="128" spans="2:10">
      <c r="B128" s="1519"/>
      <c r="C128" s="1519"/>
      <c r="D128" s="1520"/>
      <c r="E128" s="1520"/>
      <c r="F128" s="1535"/>
      <c r="G128" s="1539"/>
      <c r="H128" s="1522"/>
    </row>
    <row r="129" spans="2:9">
      <c r="B129" s="1517">
        <v>2017</v>
      </c>
      <c r="C129" s="1517"/>
      <c r="D129" s="1520"/>
      <c r="E129" s="1520"/>
      <c r="F129" s="1535"/>
      <c r="G129" s="1540"/>
      <c r="H129" s="1522"/>
    </row>
    <row r="130" spans="2:9">
      <c r="B130" s="1519" t="s">
        <v>345</v>
      </c>
      <c r="C130" s="1519" t="s">
        <v>608</v>
      </c>
      <c r="D130" s="1520">
        <v>140.24</v>
      </c>
      <c r="E130" s="1520">
        <v>56.31</v>
      </c>
      <c r="F130" s="1535">
        <v>8.5526992000000028</v>
      </c>
      <c r="G130" s="1540">
        <v>31616982</v>
      </c>
      <c r="H130" s="1522">
        <v>3903.6605060000002</v>
      </c>
    </row>
    <row r="131" spans="2:9">
      <c r="B131" s="1519" t="s">
        <v>334</v>
      </c>
      <c r="C131" s="1519" t="s">
        <v>608</v>
      </c>
      <c r="D131" s="1520">
        <v>135.31</v>
      </c>
      <c r="E131" s="1520">
        <v>56.47</v>
      </c>
      <c r="F131" s="1535">
        <v>11.541094103166666</v>
      </c>
      <c r="G131" s="1540">
        <v>85314995</v>
      </c>
      <c r="H131" s="1522">
        <v>3770.0041259999998</v>
      </c>
    </row>
    <row r="132" spans="2:9">
      <c r="B132" s="1519" t="s">
        <v>335</v>
      </c>
      <c r="C132" s="1519" t="s">
        <v>608</v>
      </c>
      <c r="D132" s="1520">
        <v>138.96</v>
      </c>
      <c r="E132" s="1520">
        <v>58.56</v>
      </c>
      <c r="F132" s="1535">
        <v>26.933722920000001</v>
      </c>
      <c r="G132" s="1540">
        <v>145238255</v>
      </c>
      <c r="H132" s="1522">
        <v>3871.279708</v>
      </c>
    </row>
    <row r="133" spans="2:9">
      <c r="B133" s="1519" t="s">
        <v>336</v>
      </c>
      <c r="C133" s="1519" t="s">
        <v>608</v>
      </c>
      <c r="D133" s="1520">
        <v>142.96</v>
      </c>
      <c r="E133" s="1520">
        <v>66.33</v>
      </c>
      <c r="F133" s="1535">
        <v>11.204422169999999</v>
      </c>
      <c r="G133" s="1540">
        <v>75857712</v>
      </c>
      <c r="H133" s="1522">
        <v>4182.7961059999998</v>
      </c>
    </row>
    <row r="134" spans="2:9">
      <c r="B134" s="1519" t="s">
        <v>337</v>
      </c>
      <c r="C134" s="1519" t="s">
        <v>608</v>
      </c>
      <c r="D134" s="1520">
        <v>162.34</v>
      </c>
      <c r="E134" s="1535">
        <v>69.63</v>
      </c>
      <c r="F134" s="1535">
        <v>16.829770019999998</v>
      </c>
      <c r="G134" s="1540">
        <v>170830515</v>
      </c>
      <c r="H134" s="1522">
        <v>4740.1015980000002</v>
      </c>
    </row>
    <row r="135" spans="2:9">
      <c r="B135" s="1519" t="s">
        <v>338</v>
      </c>
      <c r="C135" s="1519" t="s">
        <v>608</v>
      </c>
      <c r="D135" s="1520">
        <v>195.97</v>
      </c>
      <c r="E135" s="1535">
        <v>69.790000000000006</v>
      </c>
      <c r="F135" s="1535">
        <v>39.747342179999997</v>
      </c>
      <c r="G135" s="1540">
        <v>311145262</v>
      </c>
      <c r="H135" s="1522">
        <v>5695.1987390000004</v>
      </c>
    </row>
    <row r="136" spans="2:9">
      <c r="B136" s="1519" t="s">
        <v>339</v>
      </c>
      <c r="C136" s="1519" t="s">
        <v>608</v>
      </c>
      <c r="D136" s="1520">
        <v>203.25</v>
      </c>
      <c r="E136" s="1535">
        <v>69.44</v>
      </c>
      <c r="F136" s="1522">
        <v>24.705399510000003</v>
      </c>
      <c r="G136" s="1540">
        <v>149425245</v>
      </c>
      <c r="H136" s="1522">
        <v>5759.0197920000001</v>
      </c>
    </row>
    <row r="137" spans="2:9">
      <c r="B137" s="1519" t="s">
        <v>340</v>
      </c>
      <c r="C137" s="1519" t="s">
        <v>608</v>
      </c>
      <c r="D137" s="1520">
        <v>235.03</v>
      </c>
      <c r="E137" s="1535">
        <v>73.47</v>
      </c>
      <c r="F137" s="1522">
        <v>13.600669329999999</v>
      </c>
      <c r="G137" s="1540">
        <v>107920143</v>
      </c>
      <c r="H137" s="1522">
        <v>6659.3726669999996</v>
      </c>
    </row>
    <row r="138" spans="2:9">
      <c r="B138" s="1519" t="s">
        <v>341</v>
      </c>
      <c r="C138" s="1519" t="s">
        <v>608</v>
      </c>
      <c r="D138" s="1534">
        <v>418.39</v>
      </c>
      <c r="E138" s="1521">
        <v>122.57</v>
      </c>
      <c r="F138" s="1522">
        <v>89.453175147799996</v>
      </c>
      <c r="G138" s="1537">
        <v>245278194</v>
      </c>
      <c r="H138" s="1535">
        <v>11860.204528</v>
      </c>
      <c r="I138" s="158" t="s">
        <v>1625</v>
      </c>
    </row>
    <row r="139" spans="2:9" ht="15" customHeight="1">
      <c r="B139" s="1519" t="s">
        <v>342</v>
      </c>
      <c r="C139" s="1519" t="s">
        <v>608</v>
      </c>
      <c r="D139" s="1534">
        <v>521.85</v>
      </c>
      <c r="E139" s="1521">
        <v>132.49</v>
      </c>
      <c r="F139" s="1522">
        <v>168.78858005200001</v>
      </c>
      <c r="G139" s="1537">
        <v>1006687304</v>
      </c>
      <c r="H139" s="1535">
        <v>14830.274004999999</v>
      </c>
    </row>
    <row r="140" spans="2:9" ht="14.25" customHeight="1">
      <c r="B140" s="1519" t="s">
        <v>343</v>
      </c>
      <c r="C140" s="1519" t="s">
        <v>608</v>
      </c>
      <c r="D140" s="1534">
        <v>376.69</v>
      </c>
      <c r="E140" s="1521">
        <v>126.86</v>
      </c>
      <c r="F140" s="1522">
        <v>207.52405081999999</v>
      </c>
      <c r="G140" s="1537">
        <v>196489710</v>
      </c>
      <c r="H140" s="1535">
        <v>10777.735113999999</v>
      </c>
    </row>
    <row r="141" spans="2:9" ht="14.25" customHeight="1">
      <c r="B141" s="1519" t="s">
        <v>344</v>
      </c>
      <c r="C141" s="1519" t="s">
        <v>608</v>
      </c>
      <c r="D141" s="1534">
        <v>333.02</v>
      </c>
      <c r="E141" s="1521">
        <v>142.4</v>
      </c>
      <c r="F141" s="1522">
        <v>75.267174190000006</v>
      </c>
      <c r="G141" s="1537">
        <v>844189447</v>
      </c>
      <c r="H141" s="1535">
        <v>9580.56653998</v>
      </c>
    </row>
    <row r="142" spans="2:9" ht="14.25" customHeight="1">
      <c r="B142" s="1519"/>
      <c r="C142" s="1519"/>
      <c r="D142" s="1534"/>
      <c r="E142" s="1521"/>
      <c r="F142" s="1522"/>
      <c r="G142" s="1537"/>
      <c r="H142" s="1535"/>
    </row>
    <row r="143" spans="2:9" ht="14.25" customHeight="1">
      <c r="B143" s="1517">
        <v>2018</v>
      </c>
      <c r="C143" s="1517"/>
      <c r="D143" s="1534"/>
      <c r="E143" s="1521"/>
      <c r="F143" s="1522"/>
      <c r="G143" s="1537"/>
      <c r="H143" s="1535"/>
    </row>
    <row r="144" spans="2:9" ht="14.25" customHeight="1">
      <c r="B144" s="1519" t="s">
        <v>345</v>
      </c>
      <c r="C144" s="1520">
        <v>91.32</v>
      </c>
      <c r="D144" s="1534">
        <v>305.35000000000002</v>
      </c>
      <c r="E144" s="1521">
        <v>130.41999999999999</v>
      </c>
      <c r="F144" s="1522">
        <v>31.40490016</v>
      </c>
      <c r="G144" s="1537">
        <v>55032220</v>
      </c>
      <c r="H144" s="1535">
        <v>8652.8500640000002</v>
      </c>
    </row>
    <row r="145" spans="2:10" ht="14.25" customHeight="1">
      <c r="B145" s="1519" t="s">
        <v>334</v>
      </c>
      <c r="C145" s="1520">
        <v>88.03</v>
      </c>
      <c r="D145" s="1534">
        <v>294.55</v>
      </c>
      <c r="E145" s="1521">
        <v>124.91</v>
      </c>
      <c r="F145" s="1522">
        <v>63.737354099999997</v>
      </c>
      <c r="G145" s="1537">
        <v>138142187</v>
      </c>
      <c r="H145" s="1535">
        <v>8385.9683700000005</v>
      </c>
    </row>
    <row r="146" spans="2:10" ht="14.25" customHeight="1">
      <c r="B146" s="1519" t="s">
        <v>335</v>
      </c>
      <c r="C146" s="1520">
        <v>86.98</v>
      </c>
      <c r="D146" s="1534">
        <v>291</v>
      </c>
      <c r="E146" s="1521">
        <v>125.1</v>
      </c>
      <c r="F146" s="1522">
        <v>40.325011700000005</v>
      </c>
      <c r="G146" s="1537">
        <v>108997097</v>
      </c>
      <c r="H146" s="1535">
        <v>8290.4130939999995</v>
      </c>
    </row>
    <row r="147" spans="2:10" ht="14.25" customHeight="1">
      <c r="B147" s="1519" t="s">
        <v>336</v>
      </c>
      <c r="C147" s="1520">
        <v>98.71</v>
      </c>
      <c r="D147" s="1534">
        <v>330.7</v>
      </c>
      <c r="E147" s="1521">
        <v>124.4</v>
      </c>
      <c r="F147" s="1522">
        <v>44.429922099999999</v>
      </c>
      <c r="G147" s="1537">
        <v>206342675</v>
      </c>
      <c r="H147" s="1535">
        <v>9405.343406</v>
      </c>
    </row>
    <row r="148" spans="2:10" ht="14.25" customHeight="1">
      <c r="B148" s="1519" t="s">
        <v>337</v>
      </c>
      <c r="C148" s="1520">
        <v>108.3</v>
      </c>
      <c r="D148" s="1534">
        <v>361.53</v>
      </c>
      <c r="E148" s="1521">
        <v>151.53</v>
      </c>
      <c r="F148" s="1522">
        <v>59.284139000000003</v>
      </c>
      <c r="G148" s="1537">
        <v>129155586</v>
      </c>
      <c r="H148" s="1535">
        <v>10393.237117000001</v>
      </c>
    </row>
    <row r="149" spans="2:10" ht="14.25" customHeight="1">
      <c r="B149" s="1519" t="s">
        <v>338</v>
      </c>
      <c r="C149" s="1520">
        <v>102.87</v>
      </c>
      <c r="D149" s="1534">
        <v>342.79</v>
      </c>
      <c r="E149" s="1521">
        <v>161.30000000000001</v>
      </c>
      <c r="F149" s="1522">
        <v>72.988355999999996</v>
      </c>
      <c r="G149" s="1537">
        <v>234834368</v>
      </c>
      <c r="H149" s="1535">
        <v>9792.1847749999997</v>
      </c>
    </row>
    <row r="150" spans="2:10" ht="14.25" customHeight="1">
      <c r="B150" s="1519" t="s">
        <v>339</v>
      </c>
      <c r="C150" s="1520">
        <v>114.32</v>
      </c>
      <c r="D150" s="1534">
        <v>384.25</v>
      </c>
      <c r="E150" s="1521">
        <v>163.99</v>
      </c>
      <c r="F150" s="1522">
        <v>114.94</v>
      </c>
      <c r="G150" s="1537">
        <v>624256160</v>
      </c>
      <c r="H150" s="1535">
        <v>10969.723966</v>
      </c>
    </row>
    <row r="151" spans="2:10" ht="14.25" customHeight="1">
      <c r="B151" s="1519" t="s">
        <v>340</v>
      </c>
      <c r="C151" s="1520">
        <v>117.33</v>
      </c>
      <c r="D151" s="1534">
        <v>394.64</v>
      </c>
      <c r="E151" s="1521">
        <v>161.34</v>
      </c>
      <c r="F151" s="1522">
        <v>50.494574</v>
      </c>
      <c r="G151" s="1537">
        <v>142150599</v>
      </c>
      <c r="H151" s="1535">
        <v>12475.445852000001</v>
      </c>
    </row>
    <row r="152" spans="2:10" ht="14.25" customHeight="1">
      <c r="B152" s="1519" t="s">
        <v>341</v>
      </c>
      <c r="C152" s="1520">
        <v>115.12</v>
      </c>
      <c r="D152" s="1534">
        <v>386.97</v>
      </c>
      <c r="E152" s="1521">
        <v>163.76</v>
      </c>
      <c r="F152" s="1522">
        <v>61.107647</v>
      </c>
      <c r="G152" s="1537">
        <v>197401341</v>
      </c>
      <c r="H152" s="1535">
        <v>12265.508935</v>
      </c>
    </row>
    <row r="153" spans="2:10" ht="14.25" customHeight="1">
      <c r="B153" s="1519" t="s">
        <v>342</v>
      </c>
      <c r="C153" s="1520">
        <v>163.82</v>
      </c>
      <c r="D153" s="1534">
        <v>549.80999999999995</v>
      </c>
      <c r="E153" s="1521">
        <v>217.34</v>
      </c>
      <c r="F153" s="1522">
        <v>449.6</v>
      </c>
      <c r="G153" s="1537">
        <v>316060000</v>
      </c>
      <c r="H153" s="1535">
        <v>17960</v>
      </c>
    </row>
    <row r="154" spans="2:10" ht="14.25" customHeight="1">
      <c r="B154" s="1519" t="s">
        <v>343</v>
      </c>
      <c r="C154" s="1520">
        <v>160.4</v>
      </c>
      <c r="D154" s="1534">
        <v>538.66</v>
      </c>
      <c r="E154" s="1521">
        <v>208.56</v>
      </c>
      <c r="F154" s="1522">
        <v>118</v>
      </c>
      <c r="G154" s="1537">
        <v>153874660</v>
      </c>
      <c r="H154" s="1535">
        <v>17316.599999999999</v>
      </c>
    </row>
    <row r="155" spans="2:10" ht="14.25" customHeight="1">
      <c r="B155" s="1519" t="s">
        <v>344</v>
      </c>
      <c r="C155" s="1520">
        <v>146.24</v>
      </c>
      <c r="D155" s="1534">
        <v>487.13</v>
      </c>
      <c r="E155" s="1521">
        <v>227.71</v>
      </c>
      <c r="F155" s="1522">
        <v>92.97</v>
      </c>
      <c r="G155" s="1537">
        <v>144479601</v>
      </c>
      <c r="H155" s="1535">
        <v>19424.400000000001</v>
      </c>
    </row>
    <row r="156" spans="2:10" ht="14.25" customHeight="1">
      <c r="B156" s="1519"/>
      <c r="C156" s="1520"/>
      <c r="D156" s="1534"/>
      <c r="E156" s="1521"/>
      <c r="F156" s="1522"/>
      <c r="G156" s="1537"/>
      <c r="H156" s="1535"/>
    </row>
    <row r="157" spans="2:10" ht="14.25" customHeight="1">
      <c r="B157" s="1517">
        <v>2019</v>
      </c>
      <c r="C157" s="1520"/>
      <c r="D157" s="1534"/>
      <c r="E157" s="1521"/>
      <c r="F157" s="1522"/>
      <c r="G157" s="1537"/>
      <c r="H157" s="1535"/>
    </row>
    <row r="158" spans="2:10" ht="14.25" customHeight="1">
      <c r="B158" s="1517" t="s">
        <v>345</v>
      </c>
      <c r="C158" s="1520">
        <v>157.54</v>
      </c>
      <c r="D158" s="1534">
        <v>525.9</v>
      </c>
      <c r="E158" s="1521">
        <v>213.13</v>
      </c>
      <c r="F158" s="1522">
        <v>110.28</v>
      </c>
      <c r="G158" s="1537">
        <v>122778938</v>
      </c>
      <c r="H158" s="1535">
        <v>20888.434000000001</v>
      </c>
      <c r="J158" s="1015">
        <v>1000000</v>
      </c>
    </row>
    <row r="159" spans="2:10" ht="14.25" customHeight="1">
      <c r="B159" s="1517" t="s">
        <v>334</v>
      </c>
      <c r="C159" s="1520">
        <v>148.11000000000001</v>
      </c>
      <c r="D159" s="1534">
        <v>494.31</v>
      </c>
      <c r="E159" s="1521">
        <v>206.91</v>
      </c>
      <c r="F159" s="1522">
        <v>295.83999999999997</v>
      </c>
      <c r="G159" s="1537">
        <v>229935122</v>
      </c>
      <c r="H159" s="1535">
        <v>19773.365055999999</v>
      </c>
    </row>
    <row r="160" spans="2:10" ht="14.25" customHeight="1">
      <c r="B160" s="1517" t="s">
        <v>335</v>
      </c>
      <c r="C160" s="1520">
        <v>121.66</v>
      </c>
      <c r="D160" s="1534">
        <v>405.57</v>
      </c>
      <c r="E160" s="1521">
        <v>193.98</v>
      </c>
      <c r="F160" s="1522">
        <v>70.805000000000007</v>
      </c>
      <c r="G160" s="1537">
        <v>123398632</v>
      </c>
      <c r="H160" s="1535">
        <v>16084.8664594612</v>
      </c>
      <c r="I160" s="1015"/>
    </row>
    <row r="161" spans="2:8" ht="14.25" customHeight="1">
      <c r="B161" s="1517" t="s">
        <v>336</v>
      </c>
      <c r="C161" s="1520">
        <v>133.69</v>
      </c>
      <c r="D161" s="1534">
        <v>446.52</v>
      </c>
      <c r="E161" s="1521">
        <v>186.47</v>
      </c>
      <c r="F161" s="1522">
        <v>116.52158574000001</v>
      </c>
      <c r="G161" s="1537">
        <v>134394898</v>
      </c>
      <c r="H161" s="1535">
        <v>17502.728783729301</v>
      </c>
    </row>
    <row r="162" spans="2:8" ht="14.25" customHeight="1">
      <c r="B162" s="1517" t="s">
        <v>337</v>
      </c>
      <c r="C162" s="1520">
        <v>188.06</v>
      </c>
      <c r="D162" s="1534">
        <v>628.41</v>
      </c>
      <c r="E162" s="1521">
        <v>225.81</v>
      </c>
      <c r="F162" s="1522">
        <v>193.52402867040001</v>
      </c>
      <c r="G162" s="1537">
        <v>237334372</v>
      </c>
      <c r="H162" s="1535">
        <v>24919.955295636806</v>
      </c>
    </row>
    <row r="163" spans="2:8" ht="14.25" customHeight="1">
      <c r="B163" s="1517" t="s">
        <v>338</v>
      </c>
      <c r="C163" s="1520">
        <v>204.75</v>
      </c>
      <c r="D163" s="1534">
        <v>683.51</v>
      </c>
      <c r="E163" s="1521">
        <v>255.26</v>
      </c>
      <c r="F163" s="1522">
        <v>235.49000161449999</v>
      </c>
      <c r="G163" s="1537">
        <v>293138775</v>
      </c>
      <c r="H163" s="1535">
        <v>27017.166999041601</v>
      </c>
    </row>
    <row r="164" spans="2:8" ht="14.25" customHeight="1">
      <c r="B164" s="1517" t="s">
        <v>339</v>
      </c>
      <c r="C164" s="1520">
        <v>187.12</v>
      </c>
      <c r="D164" s="1534">
        <v>624.41</v>
      </c>
      <c r="E164" s="1521">
        <v>244.58</v>
      </c>
      <c r="F164" s="1522">
        <v>191.04598110365001</v>
      </c>
      <c r="G164" s="1537">
        <v>163556663</v>
      </c>
      <c r="H164" s="1535">
        <v>24636.140660000001</v>
      </c>
    </row>
    <row r="165" spans="2:8">
      <c r="B165" s="1517" t="s">
        <v>340</v>
      </c>
      <c r="C165" s="1533">
        <v>166.36</v>
      </c>
      <c r="D165" s="1532">
        <v>553.59</v>
      </c>
      <c r="E165" s="1550">
        <v>269.55</v>
      </c>
      <c r="F165" s="1522">
        <v>109.03</v>
      </c>
      <c r="G165" s="1537">
        <v>117688558</v>
      </c>
      <c r="H165" s="1558">
        <v>21742.2</v>
      </c>
    </row>
    <row r="166" spans="2:8" ht="13.8" thickBot="1">
      <c r="B166" s="1543" t="s">
        <v>341</v>
      </c>
      <c r="C166" s="1548">
        <v>232.52</v>
      </c>
      <c r="D166" s="1549">
        <v>774.55</v>
      </c>
      <c r="E166" s="1551">
        <v>317.75</v>
      </c>
      <c r="F166" s="1553">
        <v>166.56</v>
      </c>
      <c r="G166" s="1538">
        <v>335373041</v>
      </c>
      <c r="H166" s="1477">
        <v>30527.182911699299</v>
      </c>
    </row>
    <row r="168" spans="2:8" ht="15.6">
      <c r="B168" s="1410" t="s">
        <v>1800</v>
      </c>
      <c r="C168" s="1205"/>
    </row>
    <row r="169" spans="2:8">
      <c r="B169" s="158" t="s">
        <v>1792</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86" t="s">
        <v>1193</v>
      </c>
      <c r="D2" s="1986"/>
      <c r="E2" s="1986"/>
      <c r="F2" s="1986"/>
      <c r="G2" s="1986"/>
      <c r="H2" s="144"/>
      <c r="I2" s="144"/>
      <c r="J2" s="144"/>
    </row>
    <row r="3" spans="2:10" ht="26.25" hidden="1" customHeight="1">
      <c r="C3" s="146"/>
      <c r="D3" s="144"/>
      <c r="E3" s="145"/>
      <c r="F3" s="144"/>
      <c r="G3" s="144"/>
      <c r="H3" s="144"/>
      <c r="I3" s="144"/>
      <c r="J3" s="144"/>
    </row>
    <row r="4" spans="2:10" ht="26.25" hidden="1" customHeight="1">
      <c r="C4" s="1987" t="s">
        <v>1039</v>
      </c>
      <c r="D4" s="1987"/>
      <c r="E4" s="1987"/>
      <c r="F4" s="1987"/>
      <c r="G4" s="198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88" t="s">
        <v>1765</v>
      </c>
      <c r="D56" s="1988"/>
      <c r="E56" s="1988"/>
      <c r="F56" s="1988"/>
      <c r="G56" s="1988"/>
      <c r="H56" s="1988"/>
      <c r="I56" s="1988"/>
    </row>
    <row r="57" spans="3:13" ht="16.5" customHeight="1" thickBot="1">
      <c r="C57" s="1989" t="s">
        <v>1811</v>
      </c>
      <c r="D57" s="1990"/>
      <c r="E57" s="1990"/>
      <c r="F57" s="1990"/>
      <c r="G57" s="1990"/>
      <c r="H57" s="1990"/>
      <c r="I57" s="1990"/>
      <c r="M57" s="904"/>
    </row>
    <row r="58" spans="3:13" ht="34.5" customHeight="1" thickTop="1" thickBot="1">
      <c r="C58" s="1604" t="s">
        <v>263</v>
      </c>
      <c r="D58" s="1611" t="s">
        <v>1304</v>
      </c>
      <c r="E58" s="1611" t="s">
        <v>1305</v>
      </c>
      <c r="F58" s="1611" t="s">
        <v>1306</v>
      </c>
      <c r="G58" s="1611" t="s">
        <v>1307</v>
      </c>
      <c r="H58" s="1611" t="s">
        <v>1308</v>
      </c>
      <c r="I58" s="1611" t="s">
        <v>1309</v>
      </c>
    </row>
    <row r="59" spans="3:13" ht="18.600000000000001" hidden="1" thickTop="1">
      <c r="C59" s="1605"/>
      <c r="D59" s="1612"/>
      <c r="E59" s="1612"/>
      <c r="F59" s="1612"/>
      <c r="G59" s="1612"/>
      <c r="H59" s="1612"/>
      <c r="I59" s="1612"/>
    </row>
    <row r="60" spans="3:13" ht="18.600000000000001" hidden="1" thickTop="1">
      <c r="C60" s="1606"/>
      <c r="D60" s="1613"/>
      <c r="E60" s="1613"/>
      <c r="F60" s="1613"/>
      <c r="G60" s="1613"/>
      <c r="H60" s="1613"/>
      <c r="I60" s="1613"/>
    </row>
    <row r="61" spans="3:13" ht="18.600000000000001" hidden="1" thickTop="1">
      <c r="C61" s="1607">
        <v>2013</v>
      </c>
      <c r="D61" s="1613"/>
      <c r="E61" s="1613"/>
      <c r="F61" s="1613"/>
      <c r="G61" s="1613"/>
      <c r="H61" s="1613"/>
      <c r="I61" s="1613"/>
    </row>
    <row r="62" spans="3:13" ht="18.600000000000001" hidden="1" thickTop="1">
      <c r="C62" s="1608" t="s">
        <v>345</v>
      </c>
      <c r="D62" s="1614">
        <v>3563.84</v>
      </c>
      <c r="E62" s="1614">
        <v>5.24</v>
      </c>
      <c r="F62" s="1614">
        <v>80.72</v>
      </c>
      <c r="G62" s="1614">
        <v>173.71</v>
      </c>
      <c r="H62" s="1614">
        <v>115.53</v>
      </c>
      <c r="I62" s="1614">
        <v>89.67</v>
      </c>
    </row>
    <row r="63" spans="3:13" ht="18.600000000000001" hidden="1" thickTop="1">
      <c r="C63" s="1608" t="s">
        <v>334</v>
      </c>
      <c r="D63" s="1614">
        <v>2968.02</v>
      </c>
      <c r="E63" s="1614">
        <v>5.52</v>
      </c>
      <c r="F63" s="1614">
        <v>103.88</v>
      </c>
      <c r="G63" s="1614">
        <v>156.66</v>
      </c>
      <c r="H63" s="1614">
        <v>118.7</v>
      </c>
      <c r="I63" s="1614">
        <v>80.56</v>
      </c>
    </row>
    <row r="64" spans="3:13" ht="18.600000000000001" hidden="1" thickTop="1">
      <c r="C64" s="1608" t="s">
        <v>335</v>
      </c>
      <c r="D64" s="1614">
        <v>3339.98</v>
      </c>
      <c r="E64" s="1614">
        <v>15.21</v>
      </c>
      <c r="F64" s="1614">
        <v>134.33000000000001</v>
      </c>
      <c r="G64" s="1614">
        <v>178.08</v>
      </c>
      <c r="H64" s="1614">
        <v>118.47</v>
      </c>
      <c r="I64" s="1614">
        <v>102.05</v>
      </c>
    </row>
    <row r="65" spans="3:9" ht="18.600000000000001" hidden="1" thickTop="1">
      <c r="C65" s="1608" t="s">
        <v>336</v>
      </c>
      <c r="D65" s="1614">
        <v>3535.58</v>
      </c>
      <c r="E65" s="1614">
        <v>16.579999999999998</v>
      </c>
      <c r="F65" s="1614">
        <v>140.28</v>
      </c>
      <c r="G65" s="1614">
        <v>187.85</v>
      </c>
      <c r="H65" s="1614">
        <v>160.61000000000001</v>
      </c>
      <c r="I65" s="1614">
        <v>123.03</v>
      </c>
    </row>
    <row r="66" spans="3:9" ht="18.600000000000001" hidden="1" thickTop="1">
      <c r="C66" s="1608" t="s">
        <v>337</v>
      </c>
      <c r="D66" s="1614">
        <v>3915.31</v>
      </c>
      <c r="E66" s="1614">
        <v>15.42</v>
      </c>
      <c r="F66" s="1614">
        <v>129.19999999999999</v>
      </c>
      <c r="G66" s="1614">
        <v>203.37</v>
      </c>
      <c r="H66" s="1614">
        <v>211.75</v>
      </c>
      <c r="I66" s="1614">
        <v>152.24</v>
      </c>
    </row>
    <row r="67" spans="3:9" ht="18.600000000000001" hidden="1" thickTop="1">
      <c r="C67" s="1608" t="s">
        <v>338</v>
      </c>
      <c r="D67" s="1614">
        <v>3544.35</v>
      </c>
      <c r="E67" s="1614">
        <v>13.65</v>
      </c>
      <c r="F67" s="1614">
        <v>117.11</v>
      </c>
      <c r="G67" s="1614">
        <v>181.35</v>
      </c>
      <c r="H67" s="1614">
        <v>146.63999999999999</v>
      </c>
      <c r="I67" s="1614">
        <v>121.98</v>
      </c>
    </row>
    <row r="68" spans="3:9" ht="18.600000000000001" hidden="1" thickTop="1">
      <c r="C68" s="1608" t="s">
        <v>339</v>
      </c>
      <c r="D68" s="1614">
        <v>3955.45</v>
      </c>
      <c r="E68" s="1614">
        <v>12.31</v>
      </c>
      <c r="F68" s="1614">
        <v>132.61000000000001</v>
      </c>
      <c r="G68" s="1614">
        <v>205.37</v>
      </c>
      <c r="H68" s="1614">
        <v>164.08</v>
      </c>
      <c r="I68" s="1614">
        <v>139.13</v>
      </c>
    </row>
    <row r="69" spans="3:9" ht="18.600000000000001" hidden="1" thickTop="1">
      <c r="C69" s="1608" t="s">
        <v>340</v>
      </c>
      <c r="D69" s="1614">
        <v>3351.13</v>
      </c>
      <c r="E69" s="1614">
        <v>10.45</v>
      </c>
      <c r="F69" s="1614">
        <v>138.05000000000001</v>
      </c>
      <c r="G69" s="1614">
        <v>203.41</v>
      </c>
      <c r="H69" s="1614">
        <v>189.48</v>
      </c>
      <c r="I69" s="1614">
        <v>128.68</v>
      </c>
    </row>
    <row r="70" spans="3:9" ht="18.600000000000001" hidden="1" thickTop="1">
      <c r="C70" s="1608" t="s">
        <v>341</v>
      </c>
      <c r="D70" s="1614">
        <v>3409.17</v>
      </c>
      <c r="E70" s="1614">
        <v>13.34</v>
      </c>
      <c r="F70" s="1614">
        <v>120.41</v>
      </c>
      <c r="G70" s="1614">
        <v>190.44</v>
      </c>
      <c r="H70" s="1614">
        <v>173.13</v>
      </c>
      <c r="I70" s="1614">
        <v>142.32</v>
      </c>
    </row>
    <row r="71" spans="3:9" ht="18.600000000000001" hidden="1" thickTop="1">
      <c r="C71" s="1608" t="s">
        <v>342</v>
      </c>
      <c r="D71" s="1614">
        <v>3641.98</v>
      </c>
      <c r="E71" s="1614">
        <v>13.75</v>
      </c>
      <c r="F71" s="1614">
        <v>121.55</v>
      </c>
      <c r="G71" s="1614">
        <v>206.51</v>
      </c>
      <c r="H71" s="1614">
        <v>201.51</v>
      </c>
      <c r="I71" s="1614">
        <v>156.26</v>
      </c>
    </row>
    <row r="72" spans="3:9" ht="18.600000000000001" hidden="1" thickTop="1">
      <c r="C72" s="1608" t="s">
        <v>343</v>
      </c>
      <c r="D72" s="1614">
        <v>3134.35</v>
      </c>
      <c r="E72" s="1614">
        <v>11.4</v>
      </c>
      <c r="F72" s="1614">
        <v>102.19</v>
      </c>
      <c r="G72" s="1614">
        <v>229.52</v>
      </c>
      <c r="H72" s="1614">
        <v>222.18</v>
      </c>
      <c r="I72" s="1614">
        <v>57.34</v>
      </c>
    </row>
    <row r="73" spans="3:9" ht="18.600000000000001" hidden="1" thickTop="1">
      <c r="C73" s="1608" t="s">
        <v>344</v>
      </c>
      <c r="D73" s="1614">
        <v>3438.08</v>
      </c>
      <c r="E73" s="1614">
        <v>4.04</v>
      </c>
      <c r="F73" s="1614">
        <v>130.15</v>
      </c>
      <c r="G73" s="1614">
        <v>265.8</v>
      </c>
      <c r="H73" s="1614">
        <v>268.94</v>
      </c>
      <c r="I73" s="1614">
        <v>68.58</v>
      </c>
    </row>
    <row r="74" spans="3:9" ht="18.600000000000001" hidden="1" thickTop="1">
      <c r="C74" s="1608"/>
      <c r="D74" s="1614"/>
      <c r="E74" s="1614"/>
      <c r="F74" s="1614"/>
      <c r="G74" s="1614"/>
      <c r="H74" s="1614"/>
      <c r="I74" s="1614"/>
    </row>
    <row r="75" spans="3:9" ht="18.600000000000001" hidden="1" thickTop="1" thickBot="1">
      <c r="C75" s="1609" t="s">
        <v>1150</v>
      </c>
      <c r="D75" s="1615">
        <v>41797.24</v>
      </c>
      <c r="E75" s="1615">
        <v>136.91</v>
      </c>
      <c r="F75" s="1615">
        <v>1450.48</v>
      </c>
      <c r="G75" s="1615">
        <v>2382.0700000000002</v>
      </c>
      <c r="H75" s="1615">
        <v>2091.02</v>
      </c>
      <c r="I75" s="1615">
        <v>1361.84</v>
      </c>
    </row>
    <row r="76" spans="3:9" ht="18.600000000000001" thickTop="1">
      <c r="C76" s="1608"/>
      <c r="D76" s="1614"/>
      <c r="E76" s="1614"/>
      <c r="F76" s="1614"/>
      <c r="G76" s="1614"/>
      <c r="H76" s="1614"/>
      <c r="I76" s="1614"/>
    </row>
    <row r="77" spans="3:9" ht="18" hidden="1">
      <c r="C77" s="1607">
        <v>2014</v>
      </c>
      <c r="D77" s="1614"/>
      <c r="E77" s="1614"/>
      <c r="F77" s="1614"/>
      <c r="G77" s="1614"/>
      <c r="H77" s="1614"/>
      <c r="I77" s="1614"/>
    </row>
    <row r="78" spans="3:9" ht="18" hidden="1">
      <c r="C78" s="1608" t="s">
        <v>345</v>
      </c>
      <c r="D78" s="1614">
        <v>3093.01</v>
      </c>
      <c r="E78" s="1614">
        <v>5.24</v>
      </c>
      <c r="F78" s="1614">
        <v>102.26</v>
      </c>
      <c r="G78" s="1614">
        <v>233.1</v>
      </c>
      <c r="H78" s="1614">
        <v>228.25</v>
      </c>
      <c r="I78" s="1614">
        <v>68.31</v>
      </c>
    </row>
    <row r="79" spans="3:9" ht="18" hidden="1">
      <c r="C79" s="1608" t="s">
        <v>334</v>
      </c>
      <c r="D79" s="1614">
        <v>2954.93</v>
      </c>
      <c r="E79" s="1614">
        <v>10.73</v>
      </c>
      <c r="F79" s="1614">
        <v>96.27</v>
      </c>
      <c r="G79" s="1614">
        <v>193.9</v>
      </c>
      <c r="H79" s="1614">
        <v>217.14</v>
      </c>
      <c r="I79" s="1614">
        <v>64.42</v>
      </c>
    </row>
    <row r="80" spans="3:9" ht="18" hidden="1">
      <c r="C80" s="1608" t="s">
        <v>335</v>
      </c>
      <c r="D80" s="1614">
        <v>3332.79</v>
      </c>
      <c r="E80" s="1614">
        <v>10.4</v>
      </c>
      <c r="F80" s="1614">
        <v>103.58</v>
      </c>
      <c r="G80" s="1614">
        <v>232.94</v>
      </c>
      <c r="H80" s="1614">
        <v>255.32</v>
      </c>
      <c r="I80" s="1614">
        <v>87.94</v>
      </c>
    </row>
    <row r="81" spans="3:9" ht="18" hidden="1">
      <c r="C81" s="1608" t="s">
        <v>336</v>
      </c>
      <c r="D81" s="1614">
        <v>3439.33</v>
      </c>
      <c r="E81" s="1614">
        <v>9.66</v>
      </c>
      <c r="F81" s="1614">
        <v>126.26</v>
      </c>
      <c r="G81" s="1614">
        <v>253.16</v>
      </c>
      <c r="H81" s="1614">
        <v>264.38</v>
      </c>
      <c r="I81" s="1614">
        <v>96.29</v>
      </c>
    </row>
    <row r="82" spans="3:9" ht="18" hidden="1">
      <c r="C82" s="1608" t="s">
        <v>337</v>
      </c>
      <c r="D82" s="1614">
        <v>3915.31</v>
      </c>
      <c r="E82" s="1614">
        <v>13.65</v>
      </c>
      <c r="F82" s="1614">
        <v>117.11</v>
      </c>
      <c r="G82" s="1614">
        <v>181.35</v>
      </c>
      <c r="H82" s="1614">
        <v>146.63999999999999</v>
      </c>
      <c r="I82" s="1614">
        <v>121.98</v>
      </c>
    </row>
    <row r="83" spans="3:9" ht="18" hidden="1">
      <c r="C83" s="1608" t="s">
        <v>338</v>
      </c>
      <c r="D83" s="1614">
        <v>3657.44</v>
      </c>
      <c r="E83" s="1614">
        <v>12.42</v>
      </c>
      <c r="F83" s="1614">
        <v>110.38</v>
      </c>
      <c r="G83" s="1614">
        <v>250.87</v>
      </c>
      <c r="H83" s="1614">
        <v>284.18</v>
      </c>
      <c r="I83" s="1614">
        <v>104.28</v>
      </c>
    </row>
    <row r="84" spans="3:9" ht="18" hidden="1">
      <c r="C84" s="1608" t="s">
        <v>339</v>
      </c>
      <c r="D84" s="1614">
        <v>3955.45</v>
      </c>
      <c r="E84" s="1614">
        <v>11.72</v>
      </c>
      <c r="F84" s="1614">
        <v>125.81</v>
      </c>
      <c r="G84" s="1614">
        <v>267</v>
      </c>
      <c r="H84" s="1614">
        <v>312.35000000000002</v>
      </c>
      <c r="I84" s="1614">
        <v>101.75</v>
      </c>
    </row>
    <row r="85" spans="3:9" ht="18" hidden="1">
      <c r="C85" s="1608" t="s">
        <v>340</v>
      </c>
      <c r="D85" s="1614">
        <v>3467.34</v>
      </c>
      <c r="E85" s="1614">
        <v>9.36</v>
      </c>
      <c r="F85" s="1614">
        <v>135.9</v>
      </c>
      <c r="G85" s="1614">
        <v>273.39</v>
      </c>
      <c r="H85" s="1614">
        <v>320.36</v>
      </c>
      <c r="I85" s="1614">
        <v>103.26</v>
      </c>
    </row>
    <row r="86" spans="3:9" ht="18" hidden="1">
      <c r="C86" s="1608" t="s">
        <v>341</v>
      </c>
      <c r="D86" s="1614">
        <v>4037.98</v>
      </c>
      <c r="E86" s="1614">
        <v>11.16</v>
      </c>
      <c r="F86" s="1614">
        <v>138.09</v>
      </c>
      <c r="G86" s="1614">
        <v>280.8</v>
      </c>
      <c r="H86" s="1614">
        <v>341.23</v>
      </c>
      <c r="I86" s="1614">
        <v>115.94</v>
      </c>
    </row>
    <row r="87" spans="3:9" ht="18" hidden="1">
      <c r="C87" s="1608" t="s">
        <v>342</v>
      </c>
      <c r="D87" s="1616">
        <v>3843.84</v>
      </c>
      <c r="E87" s="1616">
        <v>13.58</v>
      </c>
      <c r="F87" s="1616">
        <v>150.09</v>
      </c>
      <c r="G87" s="1616">
        <v>291.68</v>
      </c>
      <c r="H87" s="1616">
        <v>362.3</v>
      </c>
      <c r="I87" s="1616">
        <v>117.4</v>
      </c>
    </row>
    <row r="88" spans="3:9" ht="18" hidden="1">
      <c r="C88" s="1608" t="s">
        <v>343</v>
      </c>
      <c r="D88" s="1616">
        <v>4104.33</v>
      </c>
      <c r="E88" s="1616">
        <v>9.33</v>
      </c>
      <c r="F88" s="1616">
        <v>160.39599999999999</v>
      </c>
      <c r="G88" s="1616">
        <v>299.93900000000002</v>
      </c>
      <c r="H88" s="1616">
        <v>358.75900000000001</v>
      </c>
      <c r="I88" s="1616">
        <v>103.75700000000001</v>
      </c>
    </row>
    <row r="89" spans="3:9" ht="18" hidden="1">
      <c r="C89" s="1608" t="s">
        <v>344</v>
      </c>
      <c r="D89" s="1614">
        <v>4615.04</v>
      </c>
      <c r="E89" s="1614">
        <v>11.53</v>
      </c>
      <c r="F89" s="1614">
        <v>148.5</v>
      </c>
      <c r="G89" s="1614">
        <v>336.65</v>
      </c>
      <c r="H89" s="1614">
        <v>395.93</v>
      </c>
      <c r="I89" s="1614">
        <v>124.33</v>
      </c>
    </row>
    <row r="90" spans="3:9" ht="18" hidden="1">
      <c r="C90" s="1608"/>
      <c r="D90" s="1614"/>
      <c r="E90" s="1614"/>
      <c r="F90" s="1614"/>
      <c r="G90" s="1614"/>
      <c r="H90" s="1614"/>
      <c r="I90" s="1614"/>
    </row>
    <row r="91" spans="3:9" ht="18.600000000000001" hidden="1" thickTop="1" thickBot="1">
      <c r="C91" s="1609" t="s">
        <v>1150</v>
      </c>
      <c r="D91" s="1617">
        <f t="shared" ref="D91:I91" si="0">+SUM(D78:D89)</f>
        <v>44416.79</v>
      </c>
      <c r="E91" s="1617">
        <f t="shared" si="0"/>
        <v>128.78</v>
      </c>
      <c r="F91" s="1617">
        <f t="shared" si="0"/>
        <v>1514.646</v>
      </c>
      <c r="G91" s="1617">
        <f t="shared" si="0"/>
        <v>3094.779</v>
      </c>
      <c r="H91" s="1617">
        <f t="shared" si="0"/>
        <v>3486.8390000000004</v>
      </c>
      <c r="I91" s="1617">
        <f t="shared" si="0"/>
        <v>1209.6569999999999</v>
      </c>
    </row>
    <row r="92" spans="3:9" ht="18" hidden="1">
      <c r="C92" s="1608"/>
      <c r="D92" s="1614"/>
      <c r="E92" s="1614"/>
      <c r="F92" s="1614"/>
      <c r="G92" s="1614"/>
      <c r="H92" s="1614"/>
      <c r="I92" s="1614"/>
    </row>
    <row r="93" spans="3:9" ht="18" hidden="1">
      <c r="C93" s="1607">
        <v>2015</v>
      </c>
      <c r="D93" s="1614"/>
      <c r="E93" s="1614"/>
      <c r="F93" s="1614"/>
      <c r="G93" s="1614"/>
      <c r="H93" s="1614"/>
      <c r="I93" s="1614"/>
    </row>
    <row r="94" spans="3:9" ht="15.75" hidden="1" customHeight="1">
      <c r="C94" s="1608" t="s">
        <v>345</v>
      </c>
      <c r="D94" s="1618">
        <v>3659</v>
      </c>
      <c r="E94" s="1623">
        <v>11.81</v>
      </c>
      <c r="F94" s="1623">
        <v>154.43</v>
      </c>
      <c r="G94" s="1623">
        <v>311.94</v>
      </c>
      <c r="H94" s="1623">
        <v>352.18</v>
      </c>
      <c r="I94" s="1623">
        <v>113.46</v>
      </c>
    </row>
    <row r="95" spans="3:9" ht="18" hidden="1">
      <c r="C95" s="1610" t="s">
        <v>334</v>
      </c>
      <c r="D95" s="1618">
        <v>3221.13</v>
      </c>
      <c r="E95" s="1623">
        <v>13.69</v>
      </c>
      <c r="F95" s="1623">
        <v>141.79</v>
      </c>
      <c r="G95" s="1623">
        <v>275.8</v>
      </c>
      <c r="H95" s="1623">
        <v>334.62</v>
      </c>
      <c r="I95" s="1623">
        <v>104.62</v>
      </c>
    </row>
    <row r="96" spans="3:9" ht="18" hidden="1">
      <c r="C96" s="1610" t="s">
        <v>335</v>
      </c>
      <c r="D96" s="1618">
        <v>3801.9580000000001</v>
      </c>
      <c r="E96" s="1623">
        <v>11.11</v>
      </c>
      <c r="F96" s="1623">
        <v>131.97</v>
      </c>
      <c r="G96" s="1623">
        <v>298.298</v>
      </c>
      <c r="H96" s="1623">
        <v>364.68700000000001</v>
      </c>
      <c r="I96" s="1623">
        <v>111.697</v>
      </c>
    </row>
    <row r="97" spans="3:9" ht="18" hidden="1">
      <c r="C97" s="1608" t="s">
        <v>336</v>
      </c>
      <c r="D97" s="1618">
        <v>3919.47</v>
      </c>
      <c r="E97" s="1623">
        <v>10.81</v>
      </c>
      <c r="F97" s="1623">
        <v>133.99</v>
      </c>
      <c r="G97" s="1623">
        <v>299.67</v>
      </c>
      <c r="H97" s="1623">
        <v>341.22</v>
      </c>
      <c r="I97" s="1623">
        <v>112.38</v>
      </c>
    </row>
    <row r="98" spans="3:9" ht="18" hidden="1">
      <c r="C98" s="1610" t="s">
        <v>337</v>
      </c>
      <c r="D98" s="1618">
        <v>3467.1</v>
      </c>
      <c r="E98" s="1623">
        <v>13.08</v>
      </c>
      <c r="F98" s="1623">
        <v>128.76</v>
      </c>
      <c r="G98" s="1623">
        <v>316.66000000000003</v>
      </c>
      <c r="H98" s="1623">
        <v>389.97</v>
      </c>
      <c r="I98" s="1623">
        <v>124.5</v>
      </c>
    </row>
    <row r="99" spans="3:9" ht="18" hidden="1">
      <c r="C99" s="1610" t="s">
        <v>338</v>
      </c>
      <c r="D99" s="1618">
        <v>3014.73</v>
      </c>
      <c r="E99" s="1623">
        <v>15.35</v>
      </c>
      <c r="F99" s="1623">
        <v>123.53</v>
      </c>
      <c r="G99" s="1623">
        <v>333.65</v>
      </c>
      <c r="H99" s="1623">
        <v>438.72</v>
      </c>
      <c r="I99" s="1623">
        <v>136.62</v>
      </c>
    </row>
    <row r="100" spans="3:9" ht="18" hidden="1">
      <c r="C100" s="1610" t="s">
        <v>339</v>
      </c>
      <c r="D100" s="1618">
        <v>4010.26</v>
      </c>
      <c r="E100" s="1623">
        <v>12.64</v>
      </c>
      <c r="F100" s="1623">
        <v>154.61000000000001</v>
      </c>
      <c r="G100" s="1623">
        <v>332.37</v>
      </c>
      <c r="H100" s="1623">
        <v>391.036</v>
      </c>
      <c r="I100" s="1623">
        <v>128.61000000000001</v>
      </c>
    </row>
    <row r="101" spans="3:9" ht="18" hidden="1">
      <c r="C101" s="1610" t="s">
        <v>340</v>
      </c>
      <c r="D101" s="1618">
        <v>3299.06</v>
      </c>
      <c r="E101" s="1623">
        <v>11.39</v>
      </c>
      <c r="F101" s="1623">
        <v>193.36</v>
      </c>
      <c r="G101" s="1623">
        <v>313.18</v>
      </c>
      <c r="H101" s="1623">
        <v>391.19</v>
      </c>
      <c r="I101" s="1623">
        <v>133.55000000000001</v>
      </c>
    </row>
    <row r="102" spans="3:9" ht="18" hidden="1">
      <c r="C102" s="1610" t="s">
        <v>341</v>
      </c>
      <c r="D102" s="1619">
        <v>3762.7368994799999</v>
      </c>
      <c r="E102" s="1623">
        <v>12.925797749999999</v>
      </c>
      <c r="F102" s="1626">
        <v>131.8904756</v>
      </c>
      <c r="G102" s="1626">
        <v>318.75237705000001</v>
      </c>
      <c r="H102" s="1626">
        <v>396.27860636999998</v>
      </c>
      <c r="I102" s="1626">
        <v>396.27860636999998</v>
      </c>
    </row>
    <row r="103" spans="3:9" ht="18" hidden="1">
      <c r="C103" s="1610" t="s">
        <v>342</v>
      </c>
      <c r="D103" s="1618">
        <v>3964.53</v>
      </c>
      <c r="E103" s="1623">
        <v>11.84</v>
      </c>
      <c r="F103" s="1623">
        <v>149.41</v>
      </c>
      <c r="G103" s="1623">
        <v>334.93</v>
      </c>
      <c r="H103" s="1623">
        <v>434.71</v>
      </c>
      <c r="I103" s="1623">
        <v>151.02000000000001</v>
      </c>
    </row>
    <row r="104" spans="3:9" ht="18" hidden="1">
      <c r="C104" s="1610" t="s">
        <v>343</v>
      </c>
      <c r="D104" s="1618">
        <v>3551.4</v>
      </c>
      <c r="E104" s="1623">
        <v>12.02</v>
      </c>
      <c r="F104" s="1623">
        <v>130.19999999999999</v>
      </c>
      <c r="G104" s="1623">
        <v>347.68</v>
      </c>
      <c r="H104" s="1623">
        <v>416.95</v>
      </c>
      <c r="I104" s="1623">
        <v>154.38</v>
      </c>
    </row>
    <row r="105" spans="3:9" ht="18" hidden="1">
      <c r="C105" s="1610" t="s">
        <v>344</v>
      </c>
      <c r="D105" s="1618">
        <v>4167.88</v>
      </c>
      <c r="E105" s="1623">
        <v>10.95</v>
      </c>
      <c r="F105" s="1623">
        <v>146.6</v>
      </c>
      <c r="G105" s="1623">
        <v>411.34</v>
      </c>
      <c r="H105" s="1623">
        <v>477.51</v>
      </c>
      <c r="I105" s="1623">
        <v>213.28</v>
      </c>
    </row>
    <row r="106" spans="3:9" ht="16.5" hidden="1" customHeight="1" thickTop="1" thickBot="1">
      <c r="C106" s="1609" t="s">
        <v>1150</v>
      </c>
      <c r="D106" s="1620">
        <f t="shared" ref="D106:I106" si="1">+SUM(D94:D105)</f>
        <v>43839.254899480002</v>
      </c>
      <c r="E106" s="1624">
        <f t="shared" si="1"/>
        <v>147.61579774999998</v>
      </c>
      <c r="F106" s="1624">
        <f t="shared" si="1"/>
        <v>1720.5404756</v>
      </c>
      <c r="G106" s="1624">
        <f t="shared" si="1"/>
        <v>3894.2703770499998</v>
      </c>
      <c r="H106" s="1624">
        <f t="shared" si="1"/>
        <v>4729.0716063700002</v>
      </c>
      <c r="I106" s="1624">
        <f t="shared" si="1"/>
        <v>1880.39560637</v>
      </c>
    </row>
    <row r="107" spans="3:9" s="904" customFormat="1" ht="18" hidden="1">
      <c r="C107" s="1608"/>
      <c r="D107" s="1618"/>
      <c r="E107" s="1623"/>
      <c r="F107" s="1623"/>
      <c r="G107" s="1623"/>
      <c r="H107" s="1623"/>
      <c r="I107" s="1623"/>
    </row>
    <row r="108" spans="3:9" s="904" customFormat="1" ht="18" hidden="1">
      <c r="C108" s="1607">
        <v>2016</v>
      </c>
      <c r="D108" s="1618"/>
      <c r="E108" s="1623"/>
      <c r="F108" s="1623"/>
      <c r="G108" s="1623"/>
      <c r="H108" s="1623"/>
      <c r="I108" s="1623"/>
    </row>
    <row r="109" spans="3:9" s="904" customFormat="1" ht="18.75" hidden="1" customHeight="1">
      <c r="C109" s="1608" t="s">
        <v>345</v>
      </c>
      <c r="D109" s="1618">
        <v>3385.8679999999999</v>
      </c>
      <c r="E109" s="1623">
        <v>11.099</v>
      </c>
      <c r="F109" s="1623">
        <v>137.393</v>
      </c>
      <c r="G109" s="1623">
        <v>331.51799999999997</v>
      </c>
      <c r="H109" s="1623">
        <v>388.88499999999999</v>
      </c>
      <c r="I109" s="1623">
        <v>167.67599999999999</v>
      </c>
    </row>
    <row r="110" spans="3:9" s="904" customFormat="1" ht="18" hidden="1">
      <c r="C110" s="1608" t="s">
        <v>334</v>
      </c>
      <c r="D110" s="1618">
        <v>3448.15</v>
      </c>
      <c r="E110" s="1623">
        <v>11.86</v>
      </c>
      <c r="F110" s="1623">
        <v>138.75</v>
      </c>
      <c r="G110" s="1623">
        <v>312.12</v>
      </c>
      <c r="H110" s="1623">
        <v>389.26</v>
      </c>
      <c r="I110" s="1623">
        <v>167.93</v>
      </c>
    </row>
    <row r="111" spans="3:9" s="904" customFormat="1" ht="18" hidden="1">
      <c r="C111" s="1608" t="s">
        <v>335</v>
      </c>
      <c r="D111" s="1618">
        <v>3460.2232530199999</v>
      </c>
      <c r="E111" s="1623">
        <v>11.25554988</v>
      </c>
      <c r="F111" s="1623">
        <v>142.07820183999999</v>
      </c>
      <c r="G111" s="1623">
        <v>288.82297029</v>
      </c>
      <c r="H111" s="1623">
        <v>417.12511833999997</v>
      </c>
      <c r="I111" s="1623">
        <v>255.93050350999999</v>
      </c>
    </row>
    <row r="112" spans="3:9" s="904" customFormat="1" ht="18" hidden="1">
      <c r="C112" s="1608" t="s">
        <v>336</v>
      </c>
      <c r="D112" s="1618">
        <v>3564.3157062600003</v>
      </c>
      <c r="E112" s="1623">
        <v>9.6547368000000002</v>
      </c>
      <c r="F112" s="1623">
        <v>180.12077844999999</v>
      </c>
      <c r="G112" s="1623">
        <v>247.604308</v>
      </c>
      <c r="H112" s="1623">
        <v>427.29040591</v>
      </c>
      <c r="I112" s="1623">
        <v>168.30533638999998</v>
      </c>
    </row>
    <row r="113" spans="3:9" s="904" customFormat="1" ht="18" hidden="1">
      <c r="C113" s="1608" t="s">
        <v>337</v>
      </c>
      <c r="D113" s="1618">
        <v>3869.1942115799998</v>
      </c>
      <c r="E113" s="1623">
        <v>10.825818060000001</v>
      </c>
      <c r="F113" s="1623">
        <v>214.79106353999998</v>
      </c>
      <c r="G113" s="1623">
        <v>203.25222890000001</v>
      </c>
      <c r="H113" s="1623">
        <v>479.93242400999998</v>
      </c>
      <c r="I113" s="1623">
        <v>217.90811081999999</v>
      </c>
    </row>
    <row r="114" spans="3:9" s="904" customFormat="1" ht="18" hidden="1">
      <c r="C114" s="1608" t="s">
        <v>338</v>
      </c>
      <c r="D114" s="1618">
        <v>4522.2</v>
      </c>
      <c r="E114" s="1623">
        <v>10.27</v>
      </c>
      <c r="F114" s="1623">
        <v>203.9</v>
      </c>
      <c r="G114" s="1623">
        <v>131.4</v>
      </c>
      <c r="H114" s="1623">
        <v>465.1</v>
      </c>
      <c r="I114" s="1623">
        <v>174.1</v>
      </c>
    </row>
    <row r="115" spans="3:9" s="904" customFormat="1" ht="18" hidden="1">
      <c r="C115" s="1608" t="s">
        <v>339</v>
      </c>
      <c r="D115" s="1618">
        <v>3911.78</v>
      </c>
      <c r="E115" s="1623">
        <v>9.19</v>
      </c>
      <c r="F115" s="1623">
        <v>240.04</v>
      </c>
      <c r="G115" s="1623">
        <v>166.3</v>
      </c>
      <c r="H115" s="1623">
        <v>491.22</v>
      </c>
      <c r="I115" s="1623">
        <v>218.03899999999999</v>
      </c>
    </row>
    <row r="116" spans="3:9" s="904" customFormat="1" ht="26.25" hidden="1" customHeight="1">
      <c r="C116" s="1608" t="s">
        <v>340</v>
      </c>
      <c r="D116" s="1618">
        <v>3928.6611788</v>
      </c>
      <c r="E116" s="1623">
        <v>7.9159387099999998</v>
      </c>
      <c r="F116" s="1623">
        <v>238.02878047999999</v>
      </c>
      <c r="G116" s="1623">
        <v>165.92266140999999</v>
      </c>
      <c r="H116" s="1623">
        <v>535.38579841000001</v>
      </c>
      <c r="I116" s="1623">
        <v>230.62331471000002</v>
      </c>
    </row>
    <row r="117" spans="3:9" s="904" customFormat="1" ht="18" hidden="1">
      <c r="C117" s="1608" t="s">
        <v>341</v>
      </c>
      <c r="D117" s="1618">
        <v>4382.93283367</v>
      </c>
      <c r="E117" s="1623">
        <v>10.5</v>
      </c>
      <c r="F117" s="1623">
        <v>237.25412853</v>
      </c>
      <c r="G117" s="1623">
        <v>167.65711741999999</v>
      </c>
      <c r="H117" s="1623">
        <v>533.91030544</v>
      </c>
      <c r="I117" s="1623">
        <v>215.92377542</v>
      </c>
    </row>
    <row r="118" spans="3:9" s="904" customFormat="1" ht="18" hidden="1">
      <c r="C118" s="1608" t="s">
        <v>342</v>
      </c>
      <c r="D118" s="1618">
        <v>4127.6392848899995</v>
      </c>
      <c r="E118" s="1623">
        <v>7.9908732599999999</v>
      </c>
      <c r="F118" s="1623">
        <v>322.78813445999998</v>
      </c>
      <c r="G118" s="1623">
        <v>112.49103587</v>
      </c>
      <c r="H118" s="1623">
        <v>524.45753092000007</v>
      </c>
      <c r="I118" s="1623">
        <v>216.04580587999999</v>
      </c>
    </row>
    <row r="119" spans="3:9" s="904" customFormat="1" ht="24" hidden="1" customHeight="1">
      <c r="C119" s="1608" t="s">
        <v>343</v>
      </c>
      <c r="D119" s="1618">
        <v>4624.7</v>
      </c>
      <c r="E119" s="1623">
        <v>6.9</v>
      </c>
      <c r="F119" s="1623">
        <v>363.4</v>
      </c>
      <c r="G119" s="1623">
        <v>84.5</v>
      </c>
      <c r="H119" s="1623">
        <v>537.20000000000005</v>
      </c>
      <c r="I119" s="1623">
        <v>229.9</v>
      </c>
    </row>
    <row r="120" spans="3:9" s="904" customFormat="1" ht="19.5" hidden="1" customHeight="1">
      <c r="C120" s="1608" t="s">
        <v>344</v>
      </c>
      <c r="D120" s="1618">
        <v>4882.6072103300003</v>
      </c>
      <c r="E120" s="1623">
        <v>5.62</v>
      </c>
      <c r="F120" s="1623">
        <v>479.86</v>
      </c>
      <c r="G120" s="1623">
        <v>71.92</v>
      </c>
      <c r="H120" s="1623">
        <v>626.08000000000004</v>
      </c>
      <c r="I120" s="1623">
        <v>265.12</v>
      </c>
    </row>
    <row r="121" spans="3:9" s="904" customFormat="1" ht="18">
      <c r="C121" s="1608"/>
      <c r="D121" s="1618"/>
      <c r="E121" s="1623"/>
      <c r="F121" s="1623"/>
      <c r="G121" s="1623"/>
      <c r="H121" s="1623"/>
      <c r="I121" s="1623"/>
    </row>
    <row r="122" spans="3:9" s="904" customFormat="1" ht="18">
      <c r="C122" s="1607">
        <v>2017</v>
      </c>
      <c r="D122" s="1618"/>
      <c r="E122" s="1623"/>
      <c r="F122" s="1623"/>
      <c r="G122" s="1623"/>
      <c r="H122" s="1623"/>
      <c r="I122" s="1623"/>
    </row>
    <row r="123" spans="3:9" s="904" customFormat="1" ht="18">
      <c r="C123" s="1608" t="s">
        <v>345</v>
      </c>
      <c r="D123" s="1618">
        <v>4052.7115862800001</v>
      </c>
      <c r="E123" s="1623">
        <v>7.48</v>
      </c>
      <c r="F123" s="1623">
        <v>368.71</v>
      </c>
      <c r="G123" s="1623">
        <v>70.42</v>
      </c>
      <c r="H123" s="1627">
        <v>495.55</v>
      </c>
      <c r="I123" s="1623">
        <v>318.91000000000003</v>
      </c>
    </row>
    <row r="124" spans="3:9" s="904" customFormat="1" ht="18">
      <c r="C124" s="1608" t="s">
        <v>334</v>
      </c>
      <c r="D124" s="1618">
        <v>4246.6000000000004</v>
      </c>
      <c r="E124" s="1623">
        <v>7</v>
      </c>
      <c r="F124" s="1623">
        <v>327.3</v>
      </c>
      <c r="G124" s="1623">
        <v>58.4</v>
      </c>
      <c r="H124" s="1627">
        <v>472.3</v>
      </c>
      <c r="I124" s="1623">
        <v>324.10000000000002</v>
      </c>
    </row>
    <row r="125" spans="3:9" s="904" customFormat="1" ht="18">
      <c r="C125" s="1608" t="s">
        <v>335</v>
      </c>
      <c r="D125" s="1618">
        <v>4629.8</v>
      </c>
      <c r="E125" s="1623">
        <v>7.4</v>
      </c>
      <c r="F125" s="1623">
        <v>392.2</v>
      </c>
      <c r="G125" s="1623">
        <v>58.8</v>
      </c>
      <c r="H125" s="1627">
        <v>671.6</v>
      </c>
      <c r="I125" s="1623">
        <v>399.7</v>
      </c>
    </row>
    <row r="126" spans="3:9" s="904" customFormat="1" ht="19.5" customHeight="1">
      <c r="C126" s="1608" t="s">
        <v>336</v>
      </c>
      <c r="D126" s="1618">
        <v>4178.8</v>
      </c>
      <c r="E126" s="1623">
        <v>4.8</v>
      </c>
      <c r="F126" s="1623">
        <v>466.9</v>
      </c>
      <c r="G126" s="1623">
        <v>39.299999999999997</v>
      </c>
      <c r="H126" s="1627">
        <v>792.5</v>
      </c>
      <c r="I126" s="1623">
        <v>337.6</v>
      </c>
    </row>
    <row r="127" spans="3:9" s="904" customFormat="1" ht="18">
      <c r="C127" s="1608" t="s">
        <v>337</v>
      </c>
      <c r="D127" s="1618">
        <v>4974</v>
      </c>
      <c r="E127" s="1623">
        <v>6.5</v>
      </c>
      <c r="F127" s="1623">
        <v>557.79999999999995</v>
      </c>
      <c r="G127" s="1623">
        <v>44.7</v>
      </c>
      <c r="H127" s="1627">
        <v>939.9</v>
      </c>
      <c r="I127" s="1623">
        <v>618.70000000000005</v>
      </c>
    </row>
    <row r="128" spans="3:9" s="904" customFormat="1" ht="18">
      <c r="C128" s="1608" t="s">
        <v>338</v>
      </c>
      <c r="D128" s="1618">
        <v>5346.4462001899992</v>
      </c>
      <c r="E128" s="1623">
        <v>6.2836405599999994</v>
      </c>
      <c r="F128" s="1623">
        <v>558.84800765</v>
      </c>
      <c r="G128" s="1623">
        <v>34.630371270000005</v>
      </c>
      <c r="H128" s="1627">
        <v>1095.5490581099998</v>
      </c>
      <c r="I128" s="1623">
        <v>500.27683366000002</v>
      </c>
    </row>
    <row r="129" spans="3:9" s="904" customFormat="1" ht="18">
      <c r="C129" s="1608" t="s">
        <v>339</v>
      </c>
      <c r="D129" s="1618">
        <v>4805.0923402799999</v>
      </c>
      <c r="E129" s="1623">
        <v>5.73</v>
      </c>
      <c r="F129" s="1623">
        <v>588.38</v>
      </c>
      <c r="G129" s="1623">
        <v>29.39</v>
      </c>
      <c r="H129" s="1627">
        <v>1601.38</v>
      </c>
      <c r="I129" s="1623">
        <v>586.41999999999996</v>
      </c>
    </row>
    <row r="130" spans="3:9" s="904" customFormat="1" ht="18">
      <c r="C130" s="1608" t="s">
        <v>340</v>
      </c>
      <c r="D130" s="1618">
        <v>5325.13806578</v>
      </c>
      <c r="E130" s="1623">
        <v>5.1814679400000001</v>
      </c>
      <c r="F130" s="1623">
        <v>590.06875104000005</v>
      </c>
      <c r="G130" s="1623">
        <v>24.675551680000002</v>
      </c>
      <c r="H130" s="1627">
        <v>1776.4425487000001</v>
      </c>
      <c r="I130" s="1623">
        <v>583.27685752999992</v>
      </c>
    </row>
    <row r="131" spans="3:9" s="904" customFormat="1" ht="18">
      <c r="C131" s="1608" t="s">
        <v>341</v>
      </c>
      <c r="D131" s="1618">
        <v>6031.37</v>
      </c>
      <c r="E131" s="1623">
        <v>5.19</v>
      </c>
      <c r="F131" s="1623">
        <v>651.11</v>
      </c>
      <c r="G131" s="1623">
        <v>16.11</v>
      </c>
      <c r="H131" s="1627">
        <v>2159.2600000000002</v>
      </c>
      <c r="I131" s="1623">
        <v>731.93</v>
      </c>
    </row>
    <row r="132" spans="3:9" s="904" customFormat="1" ht="21" customHeight="1">
      <c r="C132" s="1608" t="s">
        <v>342</v>
      </c>
      <c r="D132" s="1618">
        <v>5991.3079068999996</v>
      </c>
      <c r="E132" s="1623">
        <v>5.4160045599999993</v>
      </c>
      <c r="F132" s="1623">
        <v>681.89487859000008</v>
      </c>
      <c r="G132" s="1623">
        <v>19.37127456</v>
      </c>
      <c r="H132" s="1627">
        <v>2401.6196266699999</v>
      </c>
      <c r="I132" s="1623">
        <v>779.15872616999991</v>
      </c>
    </row>
    <row r="133" spans="3:9" s="904" customFormat="1" ht="18">
      <c r="C133" s="1608" t="s">
        <v>343</v>
      </c>
      <c r="D133" s="1618">
        <v>6259.74457566</v>
      </c>
      <c r="E133" s="1623">
        <v>4.8797962899999998</v>
      </c>
      <c r="F133" s="1623">
        <v>666.45603041000004</v>
      </c>
      <c r="G133" s="1623">
        <v>15.875778820000001</v>
      </c>
      <c r="H133" s="1627">
        <v>2561.8427594599998</v>
      </c>
      <c r="I133" s="1623">
        <v>798.32626419999997</v>
      </c>
    </row>
    <row r="134" spans="3:9" s="904" customFormat="1" ht="18">
      <c r="C134" s="1608" t="s">
        <v>344</v>
      </c>
      <c r="D134" s="1618">
        <v>5877.24194739</v>
      </c>
      <c r="E134" s="1623">
        <v>3.5902881</v>
      </c>
      <c r="F134" s="1623">
        <v>778.41347459999997</v>
      </c>
      <c r="G134" s="1623">
        <v>16.33081052</v>
      </c>
      <c r="H134" s="1627">
        <v>3052.7215016100004</v>
      </c>
      <c r="I134" s="1623">
        <v>1043.2505727299999</v>
      </c>
    </row>
    <row r="135" spans="3:9" s="904" customFormat="1" ht="18">
      <c r="C135" s="1608"/>
      <c r="D135" s="1618"/>
      <c r="E135" s="1623"/>
      <c r="F135" s="1623"/>
      <c r="G135" s="1623"/>
      <c r="H135" s="1627"/>
      <c r="I135" s="1627"/>
    </row>
    <row r="136" spans="3:9" s="904" customFormat="1" ht="18">
      <c r="C136" s="1607">
        <v>2018</v>
      </c>
      <c r="D136" s="1618"/>
      <c r="E136" s="1623"/>
      <c r="F136" s="1623"/>
      <c r="G136" s="1623"/>
      <c r="H136" s="1623"/>
      <c r="I136" s="1627"/>
    </row>
    <row r="137" spans="3:9" s="904" customFormat="1" ht="18">
      <c r="C137" s="1608" t="s">
        <v>345</v>
      </c>
      <c r="D137" s="1618">
        <v>5548.0506075800004</v>
      </c>
      <c r="E137" s="1623">
        <v>4.8939512300000008</v>
      </c>
      <c r="F137" s="1623">
        <v>663.45273716999998</v>
      </c>
      <c r="G137" s="1623">
        <v>21.286083000000001</v>
      </c>
      <c r="H137" s="1627">
        <v>2318.7987921899999</v>
      </c>
      <c r="I137" s="1627">
        <v>1006.05091365</v>
      </c>
    </row>
    <row r="138" spans="3:9" s="904" customFormat="1" ht="18">
      <c r="C138" s="1608" t="s">
        <v>334</v>
      </c>
      <c r="D138" s="1618">
        <v>4706.6000000000004</v>
      </c>
      <c r="E138" s="1623">
        <v>4.5</v>
      </c>
      <c r="F138" s="1623">
        <v>594</v>
      </c>
      <c r="G138" s="1623">
        <v>13.9</v>
      </c>
      <c r="H138" s="1627">
        <v>2015.11469691</v>
      </c>
      <c r="I138" s="1627">
        <v>831.04585373999998</v>
      </c>
    </row>
    <row r="139" spans="3:9" s="904" customFormat="1" ht="18">
      <c r="C139" s="1608" t="s">
        <v>335</v>
      </c>
      <c r="D139" s="1618">
        <v>6300.4</v>
      </c>
      <c r="E139" s="1623">
        <v>4.5</v>
      </c>
      <c r="F139" s="1623">
        <v>654.20000000000005</v>
      </c>
      <c r="G139" s="1623">
        <v>12.5</v>
      </c>
      <c r="H139" s="1627">
        <v>2657.1042725500001</v>
      </c>
      <c r="I139" s="1627">
        <v>864.83275957000001</v>
      </c>
    </row>
    <row r="140" spans="3:9" s="904" customFormat="1" ht="18">
      <c r="C140" s="1608" t="s">
        <v>336</v>
      </c>
      <c r="D140" s="1618">
        <v>5786.75</v>
      </c>
      <c r="E140" s="1623">
        <v>3.28</v>
      </c>
      <c r="F140" s="1623">
        <v>640.94000000000005</v>
      </c>
      <c r="G140" s="1623">
        <v>11.46</v>
      </c>
      <c r="H140" s="1627">
        <v>3002.63</v>
      </c>
      <c r="I140" s="1627">
        <v>822.58</v>
      </c>
    </row>
    <row r="141" spans="3:9" s="904" customFormat="1" ht="19.5" customHeight="1">
      <c r="C141" s="1608" t="s">
        <v>337</v>
      </c>
      <c r="D141" s="1618">
        <v>7298.4112854700006</v>
      </c>
      <c r="E141" s="1623">
        <v>4.2477408899999993</v>
      </c>
      <c r="F141" s="1623">
        <v>819.74175826999999</v>
      </c>
      <c r="G141" s="1623">
        <v>10.507818460000001</v>
      </c>
      <c r="H141" s="1627">
        <v>3550.07083044</v>
      </c>
      <c r="I141" s="1627">
        <v>968.58344338999996</v>
      </c>
    </row>
    <row r="142" spans="3:9" s="904" customFormat="1" ht="19.5" customHeight="1">
      <c r="C142" s="1608" t="s">
        <v>338</v>
      </c>
      <c r="D142" s="1618">
        <v>7997.28</v>
      </c>
      <c r="E142" s="1623">
        <v>4.7</v>
      </c>
      <c r="F142" s="1623">
        <v>779.37</v>
      </c>
      <c r="G142" s="1623">
        <v>8.2899999999999991</v>
      </c>
      <c r="H142" s="1627">
        <v>3724.31</v>
      </c>
      <c r="I142" s="1627">
        <v>1135.49</v>
      </c>
    </row>
    <row r="143" spans="3:9" s="904" customFormat="1" ht="19.5" customHeight="1">
      <c r="C143" s="1608" t="s">
        <v>339</v>
      </c>
      <c r="D143" s="1618">
        <v>8290</v>
      </c>
      <c r="E143" s="1623">
        <v>3.96</v>
      </c>
      <c r="F143" s="1623">
        <v>790</v>
      </c>
      <c r="G143" s="1623">
        <v>9.39</v>
      </c>
      <c r="H143" s="1627">
        <v>4446.68</v>
      </c>
      <c r="I143" s="1627">
        <v>1262.53</v>
      </c>
    </row>
    <row r="144" spans="3:9" s="904" customFormat="1" ht="19.5" customHeight="1">
      <c r="C144" s="1608" t="s">
        <v>340</v>
      </c>
      <c r="D144" s="1618">
        <v>7762.8599648500003</v>
      </c>
      <c r="E144" s="1623">
        <v>2.8750159700000002</v>
      </c>
      <c r="F144" s="1623">
        <v>811.18760015999999</v>
      </c>
      <c r="G144" s="1623">
        <v>13.975285250000001</v>
      </c>
      <c r="H144" s="1627">
        <v>4558.5357816699998</v>
      </c>
      <c r="I144" s="1627">
        <v>1254.9552006700001</v>
      </c>
    </row>
    <row r="145" spans="3:13" s="904" customFormat="1" ht="19.5" customHeight="1">
      <c r="C145" s="1608" t="s">
        <v>341</v>
      </c>
      <c r="D145" s="1618">
        <v>7155.0419145799997</v>
      </c>
      <c r="E145" s="1623">
        <v>3.9650236899999998</v>
      </c>
      <c r="F145" s="1623">
        <v>842.47508533000007</v>
      </c>
      <c r="G145" s="1623">
        <v>17.011347499999999</v>
      </c>
      <c r="H145" s="1627">
        <v>4462.3992408599997</v>
      </c>
      <c r="I145" s="1627">
        <v>1393.0816396300002</v>
      </c>
    </row>
    <row r="146" spans="3:13" s="904" customFormat="1" ht="19.5" customHeight="1">
      <c r="C146" s="1608" t="s">
        <v>342</v>
      </c>
      <c r="D146" s="1618">
        <v>8230.5</v>
      </c>
      <c r="E146" s="1623">
        <v>4.2</v>
      </c>
      <c r="F146" s="1623">
        <v>821.3</v>
      </c>
      <c r="G146" s="1623">
        <v>17.899999999999999</v>
      </c>
      <c r="H146" s="1627">
        <v>4607.38</v>
      </c>
      <c r="I146" s="1627">
        <v>1428.2</v>
      </c>
    </row>
    <row r="147" spans="3:13" s="904" customFormat="1" ht="19.5" customHeight="1">
      <c r="C147" s="1608" t="s">
        <v>343</v>
      </c>
      <c r="D147" s="1618">
        <v>7922.5</v>
      </c>
      <c r="E147" s="1623">
        <v>3.7</v>
      </c>
      <c r="F147" s="1623">
        <v>657.5</v>
      </c>
      <c r="G147" s="1623">
        <v>19.899999999999999</v>
      </c>
      <c r="H147" s="1627">
        <v>3964.78</v>
      </c>
      <c r="I147" s="1627">
        <v>1026.7</v>
      </c>
      <c r="M147" s="904">
        <v>1000000</v>
      </c>
    </row>
    <row r="148" spans="3:13" s="904" customFormat="1" ht="19.5" customHeight="1">
      <c r="C148" s="1608" t="s">
        <v>344</v>
      </c>
      <c r="D148" s="1618">
        <v>8355.2000000000007</v>
      </c>
      <c r="E148" s="1623">
        <v>2.8</v>
      </c>
      <c r="F148" s="1623">
        <v>917.2</v>
      </c>
      <c r="G148" s="1623">
        <v>14.6</v>
      </c>
      <c r="H148" s="1627">
        <v>4833.8</v>
      </c>
      <c r="I148" s="1627">
        <v>1102.9000000000001</v>
      </c>
    </row>
    <row r="149" spans="3:13" s="904" customFormat="1" ht="19.5" customHeight="1">
      <c r="C149" s="1608"/>
      <c r="D149" s="1618"/>
      <c r="E149" s="1623"/>
      <c r="F149" s="1623"/>
      <c r="G149" s="1623"/>
      <c r="H149" s="1627"/>
      <c r="I149" s="1627"/>
    </row>
    <row r="150" spans="3:13" s="904" customFormat="1" ht="19.5" customHeight="1">
      <c r="C150" s="1607">
        <v>2019</v>
      </c>
      <c r="D150" s="1618"/>
      <c r="E150" s="1623"/>
      <c r="F150" s="1623"/>
      <c r="G150" s="1623"/>
      <c r="H150" s="1627"/>
      <c r="I150" s="1627"/>
    </row>
    <row r="151" spans="3:13" s="904" customFormat="1" ht="19.5" customHeight="1">
      <c r="C151" s="1607" t="s">
        <v>345</v>
      </c>
      <c r="D151" s="1618">
        <v>6903.0175159</v>
      </c>
      <c r="E151" s="1623">
        <v>2.8934809000000001</v>
      </c>
      <c r="F151" s="1627">
        <v>1294.0470738199999</v>
      </c>
      <c r="G151" s="1623">
        <v>16.924177520000001</v>
      </c>
      <c r="H151" s="1627">
        <v>3608.8265897699998</v>
      </c>
      <c r="I151" s="1627">
        <v>1056.15584586</v>
      </c>
    </row>
    <row r="152" spans="3:13" s="904" customFormat="1" ht="19.5" customHeight="1">
      <c r="C152" s="1607" t="s">
        <v>334</v>
      </c>
      <c r="D152" s="1618">
        <v>8336.9756165899998</v>
      </c>
      <c r="E152" s="1623">
        <v>4.03566278</v>
      </c>
      <c r="F152" s="1627">
        <v>1330.5765917700001</v>
      </c>
      <c r="G152" s="1623">
        <v>17.207907460000001</v>
      </c>
      <c r="H152" s="1627">
        <v>3594.5092755700002</v>
      </c>
      <c r="I152" s="1627">
        <v>1093.6378717099999</v>
      </c>
    </row>
    <row r="153" spans="3:13" s="904" customFormat="1" ht="19.5" customHeight="1">
      <c r="C153" s="1607" t="s">
        <v>335</v>
      </c>
      <c r="D153" s="1618">
        <v>9881.4886704700002</v>
      </c>
      <c r="E153" s="1623">
        <v>3.9007001699999999</v>
      </c>
      <c r="F153" s="1627">
        <v>1399.50410233</v>
      </c>
      <c r="G153" s="1623">
        <v>18.26635782</v>
      </c>
      <c r="H153" s="1627">
        <v>4080.6516500299999</v>
      </c>
      <c r="I153" s="1627">
        <v>1250.55177101</v>
      </c>
    </row>
    <row r="154" spans="3:13" s="904" customFormat="1" ht="19.5" customHeight="1">
      <c r="C154" s="1607" t="s">
        <v>336</v>
      </c>
      <c r="D154" s="1618">
        <v>10321.38398703</v>
      </c>
      <c r="E154" s="1623">
        <v>3.1368942599999996</v>
      </c>
      <c r="F154" s="1627">
        <v>1590.0991338900001</v>
      </c>
      <c r="G154" s="1623">
        <v>13.972592179999999</v>
      </c>
      <c r="H154" s="1627">
        <v>4949.3358272599999</v>
      </c>
      <c r="I154" s="1627">
        <v>1408.5260939899999</v>
      </c>
    </row>
    <row r="155" spans="3:13" s="904" customFormat="1" ht="19.5" customHeight="1">
      <c r="C155" s="1607" t="s">
        <v>337</v>
      </c>
      <c r="D155" s="1618">
        <v>14670.320463190001</v>
      </c>
      <c r="E155" s="1623">
        <v>4.1864520299999999</v>
      </c>
      <c r="F155" s="1627">
        <v>1397.4802180699999</v>
      </c>
      <c r="G155" s="1623">
        <v>11.83001651</v>
      </c>
      <c r="H155" s="1627">
        <v>6692.5459814799997</v>
      </c>
      <c r="I155" s="1627">
        <v>1897.8184254300002</v>
      </c>
    </row>
    <row r="156" spans="3:13" s="904" customFormat="1" ht="19.5" customHeight="1">
      <c r="C156" s="1607" t="s">
        <v>338</v>
      </c>
      <c r="D156" s="1618">
        <v>17881.209188919998</v>
      </c>
      <c r="E156" s="1623">
        <v>3.7329232700000001</v>
      </c>
      <c r="F156" s="1627">
        <v>1464.6634113499999</v>
      </c>
      <c r="G156" s="1623">
        <v>30.140633910000002</v>
      </c>
      <c r="H156" s="1627">
        <v>7130.0167664000001</v>
      </c>
      <c r="I156" s="1627">
        <v>2539.8403443800003</v>
      </c>
    </row>
    <row r="157" spans="3:13" s="904" customFormat="1" ht="19.5" customHeight="1">
      <c r="C157" s="1607" t="s">
        <v>339</v>
      </c>
      <c r="D157" s="1618">
        <v>23309.857263860002</v>
      </c>
      <c r="E157" s="1623">
        <v>3.7049055099999997</v>
      </c>
      <c r="F157" s="1627">
        <v>1806.45037897</v>
      </c>
      <c r="G157" s="1623">
        <v>36.55091874</v>
      </c>
      <c r="H157" s="1627">
        <v>9137.3615885599993</v>
      </c>
      <c r="I157" s="1627">
        <v>3295.8094199000002</v>
      </c>
    </row>
    <row r="158" spans="3:13" s="904" customFormat="1" ht="18">
      <c r="C158" s="1607" t="s">
        <v>340</v>
      </c>
      <c r="D158" s="1618">
        <v>23596.622530929999</v>
      </c>
      <c r="E158" s="1623">
        <v>2.3707479900000004</v>
      </c>
      <c r="F158" s="1627">
        <v>2181.5599409499996</v>
      </c>
      <c r="G158" s="1623">
        <v>38.467251240000003</v>
      </c>
      <c r="H158" s="1627">
        <v>11077.64696735</v>
      </c>
      <c r="I158" s="1627">
        <v>3493.5596679099999</v>
      </c>
    </row>
    <row r="159" spans="3:13" s="904" customFormat="1" ht="18.600000000000001" thickBot="1">
      <c r="C159" s="1607" t="s">
        <v>341</v>
      </c>
      <c r="D159" s="1621">
        <v>30328.125752430002</v>
      </c>
      <c r="E159" s="1625">
        <v>3.7969891200000001</v>
      </c>
      <c r="F159" s="1628">
        <v>3029.8683406999999</v>
      </c>
      <c r="G159" s="1625">
        <v>51.939396799999997</v>
      </c>
      <c r="H159" s="1628">
        <v>15112.0025116</v>
      </c>
      <c r="I159" s="1628">
        <v>5337.7106632900004</v>
      </c>
    </row>
    <row r="160" spans="3:13" s="904" customFormat="1" ht="15.6" thickTop="1">
      <c r="C160" s="1080"/>
      <c r="D160" s="1475"/>
      <c r="E160" s="1622"/>
      <c r="F160" s="1622"/>
      <c r="G160" s="1622"/>
      <c r="H160" s="1622"/>
      <c r="I160" s="1622"/>
    </row>
    <row r="161" spans="3:11" s="904" customFormat="1" ht="17.399999999999999">
      <c r="C161" s="1409" t="s">
        <v>1801</v>
      </c>
      <c r="D161" s="1202"/>
      <c r="E161" s="1202"/>
      <c r="F161" s="1202"/>
      <c r="G161" s="1202"/>
      <c r="H161" s="1202"/>
      <c r="I161" s="1202"/>
    </row>
    <row r="162" spans="3:11" ht="17.399999999999999">
      <c r="C162" s="1203"/>
      <c r="D162" s="1203"/>
      <c r="E162" s="1203"/>
      <c r="F162" s="1203"/>
      <c r="G162" s="1203"/>
      <c r="H162" s="1203"/>
      <c r="I162" s="1203"/>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91" t="s">
        <v>1148</v>
      </c>
      <c r="C4" s="1991"/>
      <c r="D4" s="1991"/>
      <c r="E4" s="1991"/>
      <c r="F4" s="1991"/>
      <c r="G4" s="1991"/>
      <c r="H4" s="1991"/>
      <c r="I4" s="1991"/>
      <c r="J4" s="1991"/>
      <c r="K4" s="1991"/>
      <c r="L4" s="1991"/>
    </row>
    <row r="5" spans="2:12" ht="15.6">
      <c r="C5" s="247"/>
      <c r="D5" s="248"/>
      <c r="E5" s="248"/>
      <c r="F5" s="248"/>
      <c r="G5" s="248"/>
      <c r="H5" s="248"/>
      <c r="I5" s="248"/>
      <c r="J5" s="248"/>
      <c r="K5" s="248"/>
      <c r="L5" s="248"/>
    </row>
    <row r="6" spans="2:12" ht="15.6">
      <c r="C6" s="1994" t="s">
        <v>1039</v>
      </c>
      <c r="D6" s="1994"/>
      <c r="E6" s="1994"/>
      <c r="F6" s="1994"/>
      <c r="G6" s="1994"/>
      <c r="H6" s="1994"/>
      <c r="I6" s="199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92" t="s">
        <v>88</v>
      </c>
      <c r="E9" s="1993"/>
      <c r="F9" s="1992" t="s">
        <v>96</v>
      </c>
      <c r="G9" s="1993"/>
      <c r="H9" s="1992" t="s">
        <v>97</v>
      </c>
      <c r="I9" s="1993"/>
      <c r="J9" s="1992" t="s">
        <v>98</v>
      </c>
      <c r="K9" s="199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98" t="s">
        <v>1133</v>
      </c>
      <c r="B1" s="1998"/>
      <c r="C1" s="1998"/>
      <c r="D1" s="1998"/>
      <c r="E1" s="1998"/>
      <c r="F1" s="1998"/>
      <c r="G1" s="1998"/>
      <c r="H1" s="1998"/>
      <c r="I1" s="1998"/>
      <c r="J1" s="1998"/>
      <c r="K1" s="1998"/>
    </row>
    <row r="2" spans="1:12" ht="12.75" customHeight="1">
      <c r="A2" s="679"/>
      <c r="B2" s="680"/>
      <c r="C2" s="680"/>
      <c r="D2" s="680"/>
      <c r="E2" s="680"/>
    </row>
    <row r="3" spans="1:12" ht="12.75" customHeight="1">
      <c r="A3" s="1998" t="s">
        <v>1039</v>
      </c>
      <c r="B3" s="1998"/>
      <c r="C3" s="1998"/>
      <c r="D3" s="1998"/>
      <c r="E3" s="1998"/>
      <c r="F3" s="1998"/>
      <c r="G3" s="1998"/>
      <c r="H3" s="1998"/>
      <c r="I3" s="1998"/>
      <c r="J3" s="1998"/>
      <c r="K3" s="199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95" t="s">
        <v>188</v>
      </c>
      <c r="G7" s="1996"/>
      <c r="H7" s="199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99" t="s">
        <v>1766</v>
      </c>
      <c r="D2" s="1999"/>
      <c r="E2" s="1999"/>
      <c r="F2" s="1999"/>
      <c r="G2" s="1999"/>
      <c r="H2" s="1999"/>
      <c r="I2" s="1999"/>
    </row>
    <row r="3" spans="3:9" ht="15.75" customHeight="1" thickBot="1">
      <c r="C3" s="2000" t="s">
        <v>1812</v>
      </c>
      <c r="D3" s="2001"/>
      <c r="E3" s="2001"/>
      <c r="F3" s="2001"/>
      <c r="G3" s="2001"/>
      <c r="H3" s="2001"/>
      <c r="I3" s="2001"/>
    </row>
    <row r="4" spans="3:9" ht="51" thickBot="1">
      <c r="C4" s="1573" t="s">
        <v>263</v>
      </c>
      <c r="D4" s="1582" t="s">
        <v>1304</v>
      </c>
      <c r="E4" s="1582" t="s">
        <v>1305</v>
      </c>
      <c r="F4" s="1582" t="s">
        <v>1306</v>
      </c>
      <c r="G4" s="1602" t="s">
        <v>1307</v>
      </c>
      <c r="H4" s="1582" t="s">
        <v>1308</v>
      </c>
      <c r="I4" s="1582" t="s">
        <v>1309</v>
      </c>
    </row>
    <row r="5" spans="3:9" ht="15.75" hidden="1" customHeight="1" thickTop="1">
      <c r="C5" s="1574"/>
      <c r="D5" s="1583"/>
      <c r="E5" s="1583"/>
      <c r="F5" s="1583"/>
      <c r="G5" s="1583"/>
      <c r="H5" s="1583"/>
      <c r="I5" s="1583"/>
    </row>
    <row r="6" spans="3:9" ht="15.75" hidden="1" customHeight="1">
      <c r="C6" s="1575"/>
      <c r="D6" s="1584"/>
      <c r="E6" s="1584"/>
      <c r="F6" s="1584"/>
      <c r="G6" s="1584"/>
      <c r="H6" s="1584"/>
      <c r="I6" s="1584"/>
    </row>
    <row r="7" spans="3:9" ht="15.75" hidden="1" customHeight="1">
      <c r="C7" s="1576">
        <v>2013</v>
      </c>
      <c r="D7" s="1584"/>
      <c r="E7" s="1584"/>
      <c r="F7" s="1584"/>
      <c r="G7" s="1584"/>
      <c r="H7" s="1584"/>
      <c r="I7" s="1584"/>
    </row>
    <row r="8" spans="3:9" ht="15.75" hidden="1" customHeight="1">
      <c r="C8" s="1577" t="s">
        <v>345</v>
      </c>
      <c r="D8" s="1585">
        <v>181.68</v>
      </c>
      <c r="E8" s="1585">
        <v>21.18</v>
      </c>
      <c r="F8" s="1585">
        <v>761.09</v>
      </c>
      <c r="G8" s="1585">
        <v>691.18</v>
      </c>
      <c r="H8" s="1585">
        <v>6950.84</v>
      </c>
      <c r="I8" s="1585">
        <v>47.53</v>
      </c>
    </row>
    <row r="9" spans="3:9" ht="15.75" hidden="1" customHeight="1">
      <c r="C9" s="1577" t="s">
        <v>334</v>
      </c>
      <c r="D9" s="1585">
        <v>172.41</v>
      </c>
      <c r="E9" s="1585">
        <v>21.95</v>
      </c>
      <c r="F9" s="1585">
        <v>811.83</v>
      </c>
      <c r="G9" s="1585">
        <v>620.05999999999995</v>
      </c>
      <c r="H9" s="1585">
        <v>6835.89</v>
      </c>
      <c r="I9" s="1585">
        <v>30.75</v>
      </c>
    </row>
    <row r="10" spans="3:9" ht="15.75" hidden="1" customHeight="1">
      <c r="C10" s="1577" t="s">
        <v>335</v>
      </c>
      <c r="D10" s="1585">
        <v>179.44</v>
      </c>
      <c r="E10" s="1585">
        <v>37.01</v>
      </c>
      <c r="F10" s="1585">
        <v>1377.65</v>
      </c>
      <c r="G10" s="1585">
        <v>743.82</v>
      </c>
      <c r="H10" s="1585">
        <v>7042.27</v>
      </c>
      <c r="I10" s="1585">
        <v>33.69</v>
      </c>
    </row>
    <row r="11" spans="3:9" ht="15.75" hidden="1" customHeight="1">
      <c r="C11" s="1577" t="s">
        <v>336</v>
      </c>
      <c r="D11" s="1585">
        <v>182.87</v>
      </c>
      <c r="E11" s="1585">
        <v>37.31</v>
      </c>
      <c r="F11" s="1585">
        <v>954.8</v>
      </c>
      <c r="G11" s="1585">
        <v>760.46</v>
      </c>
      <c r="H11" s="1585">
        <v>9908.41</v>
      </c>
      <c r="I11" s="1585">
        <v>34.729999999999997</v>
      </c>
    </row>
    <row r="12" spans="3:9" ht="15.75" hidden="1" customHeight="1">
      <c r="C12" s="1577" t="s">
        <v>337</v>
      </c>
      <c r="D12" s="1585">
        <v>215.2</v>
      </c>
      <c r="E12" s="1585">
        <v>37.090000000000003</v>
      </c>
      <c r="F12" s="1585">
        <v>954.18</v>
      </c>
      <c r="G12" s="1585">
        <v>793.43</v>
      </c>
      <c r="H12" s="1585">
        <v>12146.9</v>
      </c>
      <c r="I12" s="1585">
        <v>38.68</v>
      </c>
    </row>
    <row r="13" spans="3:9" ht="15.75" hidden="1" customHeight="1">
      <c r="C13" s="1577" t="s">
        <v>338</v>
      </c>
      <c r="D13" s="1585">
        <v>185.8</v>
      </c>
      <c r="E13" s="1585">
        <v>34.36</v>
      </c>
      <c r="F13" s="1585">
        <v>968.54</v>
      </c>
      <c r="G13" s="1585">
        <v>731.17</v>
      </c>
      <c r="H13" s="1585">
        <v>9110.9699999999993</v>
      </c>
      <c r="I13" s="1585">
        <v>36.869999999999997</v>
      </c>
    </row>
    <row r="14" spans="3:9" ht="15.75" hidden="1" customHeight="1">
      <c r="C14" s="1577" t="s">
        <v>339</v>
      </c>
      <c r="D14" s="1585">
        <v>205.85</v>
      </c>
      <c r="E14" s="1585">
        <v>35.409999999999997</v>
      </c>
      <c r="F14" s="1585">
        <v>1052.26</v>
      </c>
      <c r="G14" s="1585">
        <v>822.57</v>
      </c>
      <c r="H14" s="1585">
        <v>10099.719999999999</v>
      </c>
      <c r="I14" s="1585">
        <v>42.74</v>
      </c>
    </row>
    <row r="15" spans="3:9" ht="15.75" hidden="1" customHeight="1">
      <c r="C15" s="1577" t="s">
        <v>340</v>
      </c>
      <c r="D15" s="1585">
        <v>187.25</v>
      </c>
      <c r="E15" s="1585">
        <v>30.29</v>
      </c>
      <c r="F15" s="1585">
        <v>1114.8599999999999</v>
      </c>
      <c r="G15" s="1585">
        <v>825.75</v>
      </c>
      <c r="H15" s="1585">
        <v>11551.94</v>
      </c>
      <c r="I15" s="1585">
        <v>41.78</v>
      </c>
    </row>
    <row r="16" spans="3:9" ht="15.75" hidden="1" customHeight="1">
      <c r="C16" s="1577" t="s">
        <v>341</v>
      </c>
      <c r="D16" s="1585">
        <v>201.22</v>
      </c>
      <c r="E16" s="1585">
        <v>33.17</v>
      </c>
      <c r="F16" s="1585">
        <v>1003.98</v>
      </c>
      <c r="G16" s="1585">
        <v>799.62</v>
      </c>
      <c r="H16" s="1585">
        <v>8701.56</v>
      </c>
      <c r="I16" s="1585">
        <v>44.48</v>
      </c>
    </row>
    <row r="17" spans="3:9" ht="15.75" hidden="1" customHeight="1">
      <c r="C17" s="1577" t="s">
        <v>342</v>
      </c>
      <c r="D17" s="1585">
        <v>212.66</v>
      </c>
      <c r="E17" s="1585">
        <v>35.69</v>
      </c>
      <c r="F17" s="1585">
        <v>1073.8800000000001</v>
      </c>
      <c r="G17" s="1585">
        <v>873.19</v>
      </c>
      <c r="H17" s="1585">
        <v>9769.81</v>
      </c>
      <c r="I17" s="1585">
        <v>48.59</v>
      </c>
    </row>
    <row r="18" spans="3:9" ht="15.75" hidden="1" customHeight="1">
      <c r="C18" s="1577" t="s">
        <v>343</v>
      </c>
      <c r="D18" s="1585">
        <v>186.64</v>
      </c>
      <c r="E18" s="1585">
        <v>31.74</v>
      </c>
      <c r="F18" s="1585">
        <v>904.27</v>
      </c>
      <c r="G18" s="1585">
        <v>927.93</v>
      </c>
      <c r="H18" s="1585">
        <v>14753.35</v>
      </c>
      <c r="I18" s="1585">
        <v>24.04</v>
      </c>
    </row>
    <row r="19" spans="3:9" ht="15.75" hidden="1" customHeight="1">
      <c r="C19" s="1577" t="s">
        <v>344</v>
      </c>
      <c r="D19" s="1585">
        <v>180.8</v>
      </c>
      <c r="E19" s="1585">
        <v>11.82</v>
      </c>
      <c r="F19" s="1585">
        <v>1033.73</v>
      </c>
      <c r="G19" s="1585">
        <v>1042.32</v>
      </c>
      <c r="H19" s="1585">
        <v>12273.02</v>
      </c>
      <c r="I19" s="1585">
        <v>23.56</v>
      </c>
    </row>
    <row r="20" spans="3:9" ht="16.5" hidden="1" customHeight="1" thickBot="1">
      <c r="C20" s="1578"/>
      <c r="D20" s="1586"/>
      <c r="E20" s="1586"/>
      <c r="F20" s="1586"/>
      <c r="G20" s="1586"/>
      <c r="H20" s="1586"/>
      <c r="I20" s="1586"/>
    </row>
    <row r="21" spans="3:9" ht="16.5" hidden="1" customHeight="1" thickBot="1">
      <c r="C21" s="1579" t="s">
        <v>1150</v>
      </c>
      <c r="D21" s="1587">
        <v>2291.8200000000002</v>
      </c>
      <c r="E21" s="1587">
        <v>367.02</v>
      </c>
      <c r="F21" s="1587">
        <v>12011.07</v>
      </c>
      <c r="G21" s="1587">
        <v>9631.5</v>
      </c>
      <c r="H21" s="1587">
        <v>119144.68</v>
      </c>
      <c r="I21" s="1587">
        <v>447.44</v>
      </c>
    </row>
    <row r="22" spans="3:9" ht="15.75" hidden="1" customHeight="1">
      <c r="C22" s="1580"/>
      <c r="D22" s="1588"/>
      <c r="E22" s="1588"/>
      <c r="F22" s="1588"/>
      <c r="G22" s="1588"/>
      <c r="H22" s="1588"/>
      <c r="I22" s="1588"/>
    </row>
    <row r="23" spans="3:9" ht="15.75" hidden="1" customHeight="1">
      <c r="C23" s="1576">
        <v>2014</v>
      </c>
      <c r="D23" s="1585"/>
      <c r="E23" s="1585"/>
      <c r="F23" s="1585"/>
      <c r="G23" s="1585"/>
      <c r="H23" s="1585"/>
      <c r="I23" s="1585"/>
    </row>
    <row r="24" spans="3:9" ht="15.75" hidden="1" customHeight="1">
      <c r="C24" s="1577" t="s">
        <v>345</v>
      </c>
      <c r="D24" s="1585">
        <v>182.48</v>
      </c>
      <c r="E24" s="1585">
        <v>29.41</v>
      </c>
      <c r="F24" s="1585">
        <v>973.79</v>
      </c>
      <c r="G24" s="1585">
        <v>815.89</v>
      </c>
      <c r="H24" s="1585">
        <v>11141.19</v>
      </c>
      <c r="I24" s="1585">
        <v>24.19</v>
      </c>
    </row>
    <row r="25" spans="3:9" ht="15.75" hidden="1" customHeight="1">
      <c r="C25" s="1577" t="s">
        <v>334</v>
      </c>
      <c r="D25" s="1585">
        <v>175.09</v>
      </c>
      <c r="E25" s="1585">
        <v>32.950000000000003</v>
      </c>
      <c r="F25" s="1585">
        <v>991.91</v>
      </c>
      <c r="G25" s="1585">
        <v>799.12</v>
      </c>
      <c r="H25" s="1585">
        <v>10631.6</v>
      </c>
      <c r="I25" s="1585">
        <v>25.1</v>
      </c>
    </row>
    <row r="26" spans="3:9" ht="15.75" hidden="1" customHeight="1">
      <c r="C26" s="1577" t="s">
        <v>335</v>
      </c>
      <c r="D26" s="1585">
        <v>192.02</v>
      </c>
      <c r="E26" s="1585">
        <v>32.35</v>
      </c>
      <c r="F26" s="1585">
        <v>1163.76</v>
      </c>
      <c r="G26" s="1585">
        <v>947.64</v>
      </c>
      <c r="H26" s="1585">
        <v>12859.5</v>
      </c>
      <c r="I26" s="1585">
        <v>30.82</v>
      </c>
    </row>
    <row r="27" spans="3:9" ht="17.399999999999999" hidden="1" thickTop="1">
      <c r="C27" s="1577" t="s">
        <v>336</v>
      </c>
      <c r="D27" s="1585">
        <v>183.63</v>
      </c>
      <c r="E27" s="1585">
        <v>28.12</v>
      </c>
      <c r="F27" s="1585">
        <v>1184.8499999999999</v>
      </c>
      <c r="G27" s="1585">
        <v>974.37</v>
      </c>
      <c r="H27" s="1585">
        <v>13298.04</v>
      </c>
      <c r="I27" s="1585">
        <v>29.23</v>
      </c>
    </row>
    <row r="28" spans="3:9" ht="17.399999999999999" hidden="1" thickTop="1">
      <c r="C28" s="1577" t="s">
        <v>337</v>
      </c>
      <c r="D28" s="1585">
        <v>215.2</v>
      </c>
      <c r="E28" s="1585">
        <v>37.090000000000003</v>
      </c>
      <c r="F28" s="1585">
        <v>954.18</v>
      </c>
      <c r="G28" s="1585">
        <v>793.43</v>
      </c>
      <c r="H28" s="1585">
        <v>12146.9</v>
      </c>
      <c r="I28" s="1585">
        <v>38.68</v>
      </c>
    </row>
    <row r="29" spans="3:9" ht="17.399999999999999" hidden="1" thickTop="1">
      <c r="C29" s="1577" t="s">
        <v>338</v>
      </c>
      <c r="D29" s="1585">
        <v>193.58</v>
      </c>
      <c r="E29" s="1585">
        <v>32.979999999999997</v>
      </c>
      <c r="F29" s="1585">
        <v>1164.73</v>
      </c>
      <c r="G29" s="1585">
        <v>966.45</v>
      </c>
      <c r="H29" s="1585">
        <v>14163.56</v>
      </c>
      <c r="I29" s="1585">
        <v>34.25</v>
      </c>
    </row>
    <row r="30" spans="3:9" ht="17.399999999999999" hidden="1" thickTop="1">
      <c r="C30" s="1577" t="s">
        <v>339</v>
      </c>
      <c r="D30" s="1585">
        <v>199.59</v>
      </c>
      <c r="E30" s="1585">
        <v>34.340000000000003</v>
      </c>
      <c r="F30" s="1585">
        <v>1272.9100000000001</v>
      </c>
      <c r="G30" s="1585">
        <v>1038.44</v>
      </c>
      <c r="H30" s="1585">
        <v>15370.63</v>
      </c>
      <c r="I30" s="1585">
        <v>37.68</v>
      </c>
    </row>
    <row r="31" spans="3:9" ht="17.399999999999999" hidden="1" thickTop="1">
      <c r="C31" s="1577" t="s">
        <v>340</v>
      </c>
      <c r="D31" s="1585">
        <v>170.86</v>
      </c>
      <c r="E31" s="1585">
        <v>27.25</v>
      </c>
      <c r="F31" s="1585">
        <v>1300.3499999999999</v>
      </c>
      <c r="G31" s="1585">
        <v>1122.4100000000001</v>
      </c>
      <c r="H31" s="1585">
        <v>16268.07</v>
      </c>
      <c r="I31" s="1585">
        <v>33.840000000000003</v>
      </c>
    </row>
    <row r="32" spans="3:9" ht="17.399999999999999" hidden="1" thickTop="1">
      <c r="C32" s="1577" t="s">
        <v>341</v>
      </c>
      <c r="D32" s="1585">
        <v>197.88</v>
      </c>
      <c r="E32" s="1585">
        <v>30.39</v>
      </c>
      <c r="F32" s="1585">
        <v>1158.8399999999999</v>
      </c>
      <c r="G32" s="1585">
        <v>1057.48</v>
      </c>
      <c r="H32" s="1585">
        <v>15991.79</v>
      </c>
      <c r="I32" s="1585">
        <v>39.35</v>
      </c>
    </row>
    <row r="33" spans="3:9" ht="17.399999999999999" hidden="1" thickTop="1">
      <c r="C33" s="1577" t="s">
        <v>342</v>
      </c>
      <c r="D33" s="1589">
        <v>200.32</v>
      </c>
      <c r="E33" s="1589">
        <v>34.58</v>
      </c>
      <c r="F33" s="1589">
        <v>1193.3800000000001</v>
      </c>
      <c r="G33" s="1589">
        <v>1086.1600000000001</v>
      </c>
      <c r="H33" s="1589">
        <v>17527.400000000001</v>
      </c>
      <c r="I33" s="1589">
        <v>40.96</v>
      </c>
    </row>
    <row r="34" spans="3:9" ht="17.399999999999999" hidden="1" thickTop="1">
      <c r="C34" s="1577" t="s">
        <v>343</v>
      </c>
      <c r="D34" s="1589">
        <v>171.446</v>
      </c>
      <c r="E34" s="1589">
        <v>27.66</v>
      </c>
      <c r="F34" s="1589">
        <v>1143.69</v>
      </c>
      <c r="G34" s="1589">
        <v>1077.296</v>
      </c>
      <c r="H34" s="1589">
        <v>17876.307000000001</v>
      </c>
      <c r="I34" s="1589">
        <v>42.009</v>
      </c>
    </row>
    <row r="35" spans="3:9" ht="17.399999999999999" hidden="1" thickTop="1">
      <c r="C35" s="1577" t="s">
        <v>344</v>
      </c>
      <c r="D35" s="1585">
        <v>189.83</v>
      </c>
      <c r="E35" s="1585">
        <v>27.49</v>
      </c>
      <c r="F35" s="1585">
        <v>1161.5899999999999</v>
      </c>
      <c r="G35" s="1585">
        <v>1162.71</v>
      </c>
      <c r="H35" s="1585">
        <v>19347.91</v>
      </c>
      <c r="I35" s="1585">
        <v>40.49</v>
      </c>
    </row>
    <row r="36" spans="3:9" ht="17.399999999999999" hidden="1" thickTop="1">
      <c r="C36" s="1577"/>
      <c r="D36" s="1585"/>
      <c r="E36" s="1585"/>
      <c r="F36" s="1585"/>
      <c r="G36" s="1585"/>
      <c r="H36" s="1585"/>
      <c r="I36" s="1585"/>
    </row>
    <row r="37" spans="3:9" ht="18" hidden="1" thickTop="1" thickBot="1">
      <c r="C37" s="1579" t="s">
        <v>1150</v>
      </c>
      <c r="D37" s="1590">
        <f t="shared" ref="D37:I37" si="0">+SUM(D24:D35)</f>
        <v>2271.9259999999999</v>
      </c>
      <c r="E37" s="1590">
        <f t="shared" si="0"/>
        <v>374.61</v>
      </c>
      <c r="F37" s="1590">
        <f t="shared" si="0"/>
        <v>13663.980000000001</v>
      </c>
      <c r="G37" s="1590">
        <f t="shared" si="0"/>
        <v>11841.396000000001</v>
      </c>
      <c r="H37" s="1590">
        <f t="shared" si="0"/>
        <v>176622.89700000003</v>
      </c>
      <c r="I37" s="1590">
        <f t="shared" si="0"/>
        <v>416.59900000000005</v>
      </c>
    </row>
    <row r="38" spans="3:9" ht="17.399999999999999" hidden="1" thickTop="1">
      <c r="C38" s="1576">
        <v>2015</v>
      </c>
      <c r="D38" s="1585"/>
      <c r="E38" s="1585"/>
      <c r="F38" s="1585"/>
      <c r="G38" s="1585"/>
      <c r="H38" s="1585"/>
      <c r="I38" s="1585"/>
    </row>
    <row r="39" spans="3:9" ht="17.399999999999999" hidden="1" thickTop="1">
      <c r="C39" s="1577" t="s">
        <v>345</v>
      </c>
      <c r="D39" s="1591">
        <v>170.77</v>
      </c>
      <c r="E39" s="1591">
        <v>29.55</v>
      </c>
      <c r="F39" s="1596">
        <v>1174.0899999999999</v>
      </c>
      <c r="G39" s="1596">
        <v>1124.49</v>
      </c>
      <c r="H39" s="1596">
        <v>16903.259999999998</v>
      </c>
      <c r="I39" s="1591">
        <v>37.6</v>
      </c>
    </row>
    <row r="40" spans="3:9" ht="17.399999999999999" hidden="1" thickTop="1">
      <c r="C40" s="1577" t="s">
        <v>334</v>
      </c>
      <c r="D40" s="1591">
        <v>172.25</v>
      </c>
      <c r="E40" s="1591">
        <v>32.229999999999997</v>
      </c>
      <c r="F40" s="1596">
        <v>1140.94</v>
      </c>
      <c r="G40" s="1596">
        <v>1027.8800000000001</v>
      </c>
      <c r="H40" s="1596">
        <v>16160.42</v>
      </c>
      <c r="I40" s="1591">
        <v>39.94</v>
      </c>
    </row>
    <row r="41" spans="3:9" ht="17.399999999999999" hidden="1" thickTop="1">
      <c r="C41" s="1577" t="s">
        <v>335</v>
      </c>
      <c r="D41" s="1591">
        <v>191.637</v>
      </c>
      <c r="E41" s="1591">
        <v>30.332000000000001</v>
      </c>
      <c r="F41" s="1596">
        <v>1183.6379999999999</v>
      </c>
      <c r="G41" s="1596">
        <v>1110.1690000000001</v>
      </c>
      <c r="H41" s="1596">
        <v>18211.888999999999</v>
      </c>
      <c r="I41" s="1591">
        <v>44.484000000000002</v>
      </c>
    </row>
    <row r="42" spans="3:9" ht="17.399999999999999" hidden="1" thickTop="1">
      <c r="C42" s="1577" t="s">
        <v>336</v>
      </c>
      <c r="D42" s="1591">
        <v>180.34</v>
      </c>
      <c r="E42" s="1591">
        <v>26.98</v>
      </c>
      <c r="F42" s="1596">
        <v>1151.25</v>
      </c>
      <c r="G42" s="1596">
        <v>1107.52</v>
      </c>
      <c r="H42" s="1596">
        <v>17269.689999999999</v>
      </c>
      <c r="I42" s="1591">
        <v>43.55</v>
      </c>
    </row>
    <row r="43" spans="3:9" ht="17.399999999999999" hidden="1" thickTop="1">
      <c r="C43" s="1577" t="s">
        <v>337</v>
      </c>
      <c r="D43" s="1591">
        <v>179.76</v>
      </c>
      <c r="E43" s="1591">
        <v>27.38</v>
      </c>
      <c r="F43" s="1596">
        <v>1052.4960000000001</v>
      </c>
      <c r="G43" s="1596">
        <v>1123.7650000000001</v>
      </c>
      <c r="H43" s="1596">
        <v>18684.617999999999</v>
      </c>
      <c r="I43" s="1591">
        <v>43.219000000000001</v>
      </c>
    </row>
    <row r="44" spans="3:9" ht="17.399999999999999" hidden="1" thickTop="1">
      <c r="C44" s="1577" t="s">
        <v>338</v>
      </c>
      <c r="D44" s="1591">
        <v>196.41</v>
      </c>
      <c r="E44" s="1591">
        <v>31.85</v>
      </c>
      <c r="F44" s="1596">
        <v>1121.24</v>
      </c>
      <c r="G44" s="1596">
        <v>1038.18</v>
      </c>
      <c r="H44" s="1596">
        <v>17478.240000000002</v>
      </c>
      <c r="I44" s="1591">
        <v>47.17</v>
      </c>
    </row>
    <row r="45" spans="3:9" ht="17.399999999999999" hidden="1" thickTop="1">
      <c r="C45" s="1577" t="s">
        <v>339</v>
      </c>
      <c r="D45" s="1591">
        <v>199.1</v>
      </c>
      <c r="E45" s="1591">
        <v>34</v>
      </c>
      <c r="F45" s="1596">
        <v>1288.23</v>
      </c>
      <c r="G45" s="1596">
        <v>1167.43</v>
      </c>
      <c r="H45" s="1596">
        <v>18670.439999999999</v>
      </c>
      <c r="I45" s="1591">
        <v>49.36</v>
      </c>
    </row>
    <row r="46" spans="3:9" ht="17.399999999999999" hidden="1" thickTop="1">
      <c r="C46" s="1577" t="s">
        <v>340</v>
      </c>
      <c r="D46" s="1591">
        <v>153.13</v>
      </c>
      <c r="E46" s="1591">
        <v>28.05</v>
      </c>
      <c r="F46" s="1596">
        <v>1373.48</v>
      </c>
      <c r="G46" s="1596">
        <v>1122.22</v>
      </c>
      <c r="H46" s="1596">
        <v>19750.59</v>
      </c>
      <c r="I46" s="1591">
        <v>46.52</v>
      </c>
    </row>
    <row r="47" spans="3:9" ht="17.399999999999999" hidden="1" thickTop="1">
      <c r="C47" s="1577" t="s">
        <v>341</v>
      </c>
      <c r="D47" s="1592">
        <v>164.309</v>
      </c>
      <c r="E47" s="1592">
        <v>31.146999999999998</v>
      </c>
      <c r="F47" s="1596">
        <v>1196.8720000000001</v>
      </c>
      <c r="G47" s="1596">
        <v>1103.9059999999999</v>
      </c>
      <c r="H47" s="1596">
        <v>19133.21</v>
      </c>
      <c r="I47" s="1592">
        <v>50.401000000000003</v>
      </c>
    </row>
    <row r="48" spans="3:9" ht="17.399999999999999" hidden="1" thickTop="1">
      <c r="C48" s="1577" t="s">
        <v>342</v>
      </c>
      <c r="D48" s="1592">
        <v>156.428</v>
      </c>
      <c r="E48" s="1592">
        <v>30.774999999999999</v>
      </c>
      <c r="F48" s="1596">
        <v>1295.03</v>
      </c>
      <c r="G48" s="1596">
        <v>1152.83</v>
      </c>
      <c r="H48" s="1596">
        <v>22166.446</v>
      </c>
      <c r="I48" s="1592">
        <v>54.045999999999999</v>
      </c>
    </row>
    <row r="49" spans="3:9" ht="17.399999999999999" hidden="1" thickTop="1">
      <c r="C49" s="1577" t="s">
        <v>343</v>
      </c>
      <c r="D49" s="1592">
        <v>143.44</v>
      </c>
      <c r="E49" s="1592">
        <v>32.19</v>
      </c>
      <c r="F49" s="1596">
        <v>1206.1600000000001</v>
      </c>
      <c r="G49" s="1596">
        <v>1151.3399999999999</v>
      </c>
      <c r="H49" s="1596">
        <v>21390.18</v>
      </c>
      <c r="I49" s="1592">
        <v>51.34</v>
      </c>
    </row>
    <row r="50" spans="3:9" ht="17.399999999999999" hidden="1" thickTop="1">
      <c r="C50" s="1577" t="s">
        <v>344</v>
      </c>
      <c r="D50" s="1592">
        <v>155.04400000000001</v>
      </c>
      <c r="E50" s="1592">
        <v>27.245999999999999</v>
      </c>
      <c r="F50" s="1596">
        <v>1359.876</v>
      </c>
      <c r="G50" s="1596">
        <v>1183.5650000000001</v>
      </c>
      <c r="H50" s="1596">
        <v>22904.326000000001</v>
      </c>
      <c r="I50" s="1592">
        <v>52.59</v>
      </c>
    </row>
    <row r="51" spans="3:9" ht="15.75" hidden="1" customHeight="1" thickBot="1">
      <c r="C51" s="1579" t="s">
        <v>1150</v>
      </c>
      <c r="D51" s="1593">
        <f t="shared" ref="D51:I51" si="1">+SUM(D39:D50)</f>
        <v>2062.6179999999999</v>
      </c>
      <c r="E51" s="1599">
        <f t="shared" si="1"/>
        <v>361.72999999999996</v>
      </c>
      <c r="F51" s="1593">
        <f t="shared" si="1"/>
        <v>14543.302</v>
      </c>
      <c r="G51" s="1593">
        <f t="shared" si="1"/>
        <v>13413.295000000002</v>
      </c>
      <c r="H51" s="1593">
        <f t="shared" si="1"/>
        <v>228723.30900000001</v>
      </c>
      <c r="I51" s="1599">
        <f t="shared" si="1"/>
        <v>560.22</v>
      </c>
    </row>
    <row r="52" spans="3:9" ht="17.399999999999999" hidden="1" thickTop="1">
      <c r="C52" s="1575"/>
      <c r="D52" s="1594"/>
      <c r="E52" s="1594"/>
      <c r="F52" s="1594"/>
      <c r="G52" s="1594"/>
      <c r="H52" s="1594"/>
      <c r="I52" s="1594"/>
    </row>
    <row r="53" spans="3:9" ht="17.399999999999999" hidden="1" thickTop="1">
      <c r="C53" s="1576">
        <v>2016</v>
      </c>
      <c r="D53" s="1585"/>
      <c r="E53" s="1585"/>
      <c r="F53" s="1585"/>
      <c r="G53" s="1585"/>
      <c r="H53" s="1585"/>
      <c r="I53" s="1585"/>
    </row>
    <row r="54" spans="3:9" ht="14.25" hidden="1" customHeight="1">
      <c r="C54" s="1577" t="s">
        <v>345</v>
      </c>
      <c r="D54" s="1591">
        <v>132.26</v>
      </c>
      <c r="E54" s="1591">
        <v>24.614999999999998</v>
      </c>
      <c r="F54" s="1591">
        <v>1328.9280000000001</v>
      </c>
      <c r="G54" s="1591">
        <v>1104.4480000000001</v>
      </c>
      <c r="H54" s="1596">
        <v>19956.074000000001</v>
      </c>
      <c r="I54" s="1591">
        <v>49.886000000000003</v>
      </c>
    </row>
    <row r="55" spans="3:9" ht="17.399999999999999" hidden="1" thickTop="1">
      <c r="C55" s="1577" t="s">
        <v>334</v>
      </c>
      <c r="D55" s="1591">
        <v>148.41999999999999</v>
      </c>
      <c r="E55" s="1591">
        <v>30.26</v>
      </c>
      <c r="F55" s="1591">
        <v>1289.46</v>
      </c>
      <c r="G55" s="1591">
        <v>1067.1300000000001</v>
      </c>
      <c r="H55" s="1596">
        <v>19793.73</v>
      </c>
      <c r="I55" s="1591">
        <v>54.57</v>
      </c>
    </row>
    <row r="56" spans="3:9" ht="15.75" hidden="1" customHeight="1">
      <c r="C56" s="1577" t="s">
        <v>335</v>
      </c>
      <c r="D56" s="1591">
        <v>152.465</v>
      </c>
      <c r="E56" s="1591">
        <v>29.645</v>
      </c>
      <c r="F56" s="1591">
        <v>1455.703</v>
      </c>
      <c r="G56" s="1591">
        <v>962.90499999999997</v>
      </c>
      <c r="H56" s="1596">
        <v>21731.491999999998</v>
      </c>
      <c r="I56" s="1591">
        <v>61.860999999999997</v>
      </c>
    </row>
    <row r="57" spans="3:9" ht="17.399999999999999" hidden="1" thickTop="1">
      <c r="C57" s="1577" t="s">
        <v>336</v>
      </c>
      <c r="D57" s="1591">
        <v>161.72999999999999</v>
      </c>
      <c r="E57" s="1591">
        <v>24.974</v>
      </c>
      <c r="F57" s="1591">
        <v>1962.6380000000001</v>
      </c>
      <c r="G57" s="1591">
        <v>841.33500000000004</v>
      </c>
      <c r="H57" s="1596">
        <v>21086.574000000001</v>
      </c>
      <c r="I57" s="1591">
        <v>59.853000000000002</v>
      </c>
    </row>
    <row r="58" spans="3:9" ht="17.399999999999999" hidden="1" thickTop="1">
      <c r="C58" s="1577" t="s">
        <v>337</v>
      </c>
      <c r="D58" s="1591">
        <v>199.256</v>
      </c>
      <c r="E58" s="1591">
        <v>29.113</v>
      </c>
      <c r="F58" s="1591">
        <v>2779.9029999999998</v>
      </c>
      <c r="G58" s="1591">
        <v>675.84500000000003</v>
      </c>
      <c r="H58" s="1596">
        <v>23292.988000000001</v>
      </c>
      <c r="I58" s="1591">
        <v>83.153999999999996</v>
      </c>
    </row>
    <row r="59" spans="3:9" ht="17.399999999999999" hidden="1" thickTop="1">
      <c r="C59" s="1577" t="s">
        <v>338</v>
      </c>
      <c r="D59" s="1591">
        <v>268.19200000000001</v>
      </c>
      <c r="E59" s="1591">
        <v>33.5</v>
      </c>
      <c r="F59" s="1591">
        <v>3203.8</v>
      </c>
      <c r="G59" s="1591">
        <v>741.94</v>
      </c>
      <c r="H59" s="1596">
        <v>23321.170999999998</v>
      </c>
      <c r="I59" s="1591">
        <v>87.956999999999994</v>
      </c>
    </row>
    <row r="60" spans="3:9" ht="17.399999999999999" hidden="1" thickTop="1">
      <c r="C60" s="1577" t="s">
        <v>339</v>
      </c>
      <c r="D60" s="1591">
        <v>242.37</v>
      </c>
      <c r="E60" s="1591">
        <v>31.076000000000001</v>
      </c>
      <c r="F60" s="1591">
        <v>3946.3380000000002</v>
      </c>
      <c r="G60" s="1591">
        <v>1052.838</v>
      </c>
      <c r="H60" s="1596">
        <v>24538.833999999999</v>
      </c>
      <c r="I60" s="1591">
        <v>102.748</v>
      </c>
    </row>
    <row r="61" spans="3:9" ht="17.399999999999999" hidden="1" thickTop="1">
      <c r="C61" s="1577" t="s">
        <v>340</v>
      </c>
      <c r="D61" s="1591">
        <v>253.93799999999999</v>
      </c>
      <c r="E61" s="1591">
        <v>27.768000000000001</v>
      </c>
      <c r="F61" s="1591">
        <v>4038.12</v>
      </c>
      <c r="G61" s="1591">
        <v>1156.3800000000001</v>
      </c>
      <c r="H61" s="1596">
        <v>26009.647000000001</v>
      </c>
      <c r="I61" s="1591">
        <v>109.489</v>
      </c>
    </row>
    <row r="62" spans="3:9" ht="17.399999999999999" hidden="1" thickTop="1">
      <c r="C62" s="1577" t="s">
        <v>341</v>
      </c>
      <c r="D62" s="1591">
        <v>288.5</v>
      </c>
      <c r="E62" s="1591">
        <v>32.5</v>
      </c>
      <c r="F62" s="1591">
        <v>4421.9089999999997</v>
      </c>
      <c r="G62" s="1591">
        <v>1188.528</v>
      </c>
      <c r="H62" s="1596">
        <v>27300</v>
      </c>
      <c r="I62" s="1591">
        <v>100</v>
      </c>
    </row>
    <row r="63" spans="3:9" ht="17.399999999999999" hidden="1" thickTop="1">
      <c r="C63" s="1577" t="s">
        <v>342</v>
      </c>
      <c r="D63" s="1591">
        <v>295.99900000000002</v>
      </c>
      <c r="E63" s="1591">
        <v>29.187000000000001</v>
      </c>
      <c r="F63" s="1591">
        <v>6247.3940000000002</v>
      </c>
      <c r="G63" s="1591">
        <v>1106.3579999999999</v>
      </c>
      <c r="H63" s="1596">
        <v>29801.734</v>
      </c>
      <c r="I63" s="1591">
        <v>117.896</v>
      </c>
    </row>
    <row r="64" spans="3:9" ht="17.399999999999999" hidden="1" thickTop="1">
      <c r="C64" s="1577" t="s">
        <v>343</v>
      </c>
      <c r="D64" s="1591">
        <v>353</v>
      </c>
      <c r="E64" s="1591">
        <v>30.6</v>
      </c>
      <c r="F64" s="1591">
        <v>8691.2000000000007</v>
      </c>
      <c r="G64" s="1591" t="s">
        <v>1350</v>
      </c>
      <c r="H64" s="1596">
        <v>28542.1</v>
      </c>
      <c r="I64" s="1591">
        <v>128.80000000000001</v>
      </c>
    </row>
    <row r="65" spans="3:9" ht="17.399999999999999" hidden="1" thickTop="1">
      <c r="C65" s="1577" t="s">
        <v>344</v>
      </c>
      <c r="D65" s="1591">
        <v>405.4</v>
      </c>
      <c r="E65" s="1591">
        <v>24.42</v>
      </c>
      <c r="F65" s="1591">
        <v>13042.1</v>
      </c>
      <c r="G65" s="1591">
        <v>1348</v>
      </c>
      <c r="H65" s="1596">
        <v>33211.81</v>
      </c>
      <c r="I65" s="1591">
        <v>155.9</v>
      </c>
    </row>
    <row r="66" spans="3:9" ht="18" hidden="1" thickTop="1" thickBot="1">
      <c r="C66" s="1579" t="s">
        <v>1150</v>
      </c>
      <c r="D66" s="1593">
        <f t="shared" ref="D66:I66" si="2">+SUM(D54:D65)</f>
        <v>2901.53</v>
      </c>
      <c r="E66" s="1599">
        <f t="shared" si="2"/>
        <v>347.65800000000007</v>
      </c>
      <c r="F66" s="1593">
        <f t="shared" si="2"/>
        <v>52407.492999999995</v>
      </c>
      <c r="G66" s="1593">
        <f t="shared" si="2"/>
        <v>11245.707</v>
      </c>
      <c r="H66" s="1593">
        <f t="shared" si="2"/>
        <v>298586.15399999998</v>
      </c>
      <c r="I66" s="1599">
        <f t="shared" si="2"/>
        <v>1112.114</v>
      </c>
    </row>
    <row r="67" spans="3:9" ht="15.75" customHeight="1" thickTop="1">
      <c r="C67" s="1575"/>
      <c r="D67" s="1595"/>
      <c r="E67" s="1600"/>
      <c r="F67" s="1595"/>
      <c r="G67" s="1595"/>
      <c r="H67" s="1595"/>
      <c r="I67" s="1600"/>
    </row>
    <row r="68" spans="3:9" ht="18" customHeight="1">
      <c r="C68" s="1576">
        <v>2017</v>
      </c>
      <c r="D68" s="1595"/>
      <c r="E68" s="1600"/>
      <c r="F68" s="1595"/>
      <c r="G68" s="1595"/>
      <c r="H68" s="1595"/>
      <c r="I68" s="1600"/>
    </row>
    <row r="69" spans="3:9" ht="16.8">
      <c r="C69" s="1577" t="s">
        <v>345</v>
      </c>
      <c r="D69" s="1596">
        <v>350.02300000000002</v>
      </c>
      <c r="E69" s="1591">
        <v>26.666</v>
      </c>
      <c r="F69" s="1596">
        <v>12756.288</v>
      </c>
      <c r="G69" s="1596">
        <v>1173.5619999999999</v>
      </c>
      <c r="H69" s="1596">
        <v>27550.084999999999</v>
      </c>
      <c r="I69" s="1596">
        <v>190.95599999999999</v>
      </c>
    </row>
    <row r="70" spans="3:9" ht="18" customHeight="1">
      <c r="C70" s="1577" t="s">
        <v>334</v>
      </c>
      <c r="D70" s="1596">
        <v>326.3</v>
      </c>
      <c r="E70" s="1591">
        <v>27.8</v>
      </c>
      <c r="F70" s="1596">
        <v>8952</v>
      </c>
      <c r="G70" s="1596">
        <v>953.5</v>
      </c>
      <c r="H70" s="1596">
        <v>26820.1</v>
      </c>
      <c r="I70" s="1596">
        <v>207</v>
      </c>
    </row>
    <row r="71" spans="3:9" ht="15.75" customHeight="1">
      <c r="C71" s="1577" t="s">
        <v>335</v>
      </c>
      <c r="D71" s="1596">
        <v>414.2</v>
      </c>
      <c r="E71" s="1591">
        <v>31</v>
      </c>
      <c r="F71" s="1596">
        <v>11124</v>
      </c>
      <c r="G71" s="1596">
        <v>922.2</v>
      </c>
      <c r="H71" s="1596">
        <v>35604.1</v>
      </c>
      <c r="I71" s="1596">
        <v>244.1</v>
      </c>
    </row>
    <row r="72" spans="3:9" ht="17.25" customHeight="1">
      <c r="C72" s="1577" t="s">
        <v>336</v>
      </c>
      <c r="D72" s="1596">
        <v>363.7</v>
      </c>
      <c r="E72" s="1591">
        <v>21.6</v>
      </c>
      <c r="F72" s="1596">
        <v>13595.5</v>
      </c>
      <c r="G72" s="1596">
        <v>652.9</v>
      </c>
      <c r="H72" s="1596">
        <v>40089</v>
      </c>
      <c r="I72" s="1596">
        <v>231</v>
      </c>
    </row>
    <row r="73" spans="3:9" ht="15.75" customHeight="1">
      <c r="C73" s="1577" t="s">
        <v>337</v>
      </c>
      <c r="D73" s="1596">
        <v>531.79999999999995</v>
      </c>
      <c r="E73" s="1591">
        <v>27.8</v>
      </c>
      <c r="F73" s="1596">
        <v>16623.400000000001</v>
      </c>
      <c r="G73" s="1596">
        <v>820.6</v>
      </c>
      <c r="H73" s="1596">
        <v>47019.1</v>
      </c>
      <c r="I73" s="1596">
        <v>323.3</v>
      </c>
    </row>
    <row r="74" spans="3:9" ht="17.25" customHeight="1">
      <c r="C74" s="1577" t="s">
        <v>338</v>
      </c>
      <c r="D74" s="1596">
        <v>524.99099999999999</v>
      </c>
      <c r="E74" s="1591">
        <v>29.311</v>
      </c>
      <c r="F74" s="1596">
        <v>17466.159</v>
      </c>
      <c r="G74" s="1596">
        <v>696.87</v>
      </c>
      <c r="H74" s="1596">
        <v>53738.116999999998</v>
      </c>
      <c r="I74" s="1596">
        <v>342.13600000000002</v>
      </c>
    </row>
    <row r="75" spans="3:9" ht="15" customHeight="1">
      <c r="C75" s="1577" t="s">
        <v>339</v>
      </c>
      <c r="D75" s="1596">
        <v>521.79999999999995</v>
      </c>
      <c r="E75" s="1591">
        <v>30</v>
      </c>
      <c r="F75" s="1596">
        <v>20013.7</v>
      </c>
      <c r="G75" s="1596">
        <v>636.1</v>
      </c>
      <c r="H75" s="1596">
        <v>61162.400000000001</v>
      </c>
      <c r="I75" s="1596">
        <v>382.6</v>
      </c>
    </row>
    <row r="76" spans="3:9" ht="16.8">
      <c r="C76" s="1577" t="s">
        <v>340</v>
      </c>
      <c r="D76" s="1596">
        <v>541.52</v>
      </c>
      <c r="E76" s="1591">
        <v>26.64</v>
      </c>
      <c r="F76" s="1596">
        <v>20302.995999999999</v>
      </c>
      <c r="G76" s="1596">
        <v>595.61400000000003</v>
      </c>
      <c r="H76" s="1596">
        <v>70771.557000000001</v>
      </c>
      <c r="I76" s="1596">
        <v>419.07</v>
      </c>
    </row>
    <row r="77" spans="3:9" ht="16.8">
      <c r="C77" s="1577" t="s">
        <v>341</v>
      </c>
      <c r="D77" s="1596">
        <v>620</v>
      </c>
      <c r="E77" s="1591">
        <v>27.17</v>
      </c>
      <c r="F77" s="1596">
        <v>20731</v>
      </c>
      <c r="G77" s="1596">
        <v>478</v>
      </c>
      <c r="H77" s="1596">
        <v>83303</v>
      </c>
      <c r="I77" s="1596">
        <v>432</v>
      </c>
    </row>
    <row r="78" spans="3:9" ht="16.8">
      <c r="C78" s="1577" t="s">
        <v>342</v>
      </c>
      <c r="D78" s="1596">
        <v>609.63599999999997</v>
      </c>
      <c r="E78" s="1591">
        <v>27.247</v>
      </c>
      <c r="F78" s="1596">
        <v>23764.643</v>
      </c>
      <c r="G78" s="1596">
        <v>475.07100000000003</v>
      </c>
      <c r="H78" s="1596">
        <v>92540.576000000001</v>
      </c>
      <c r="I78" s="1596">
        <v>478.88799999999998</v>
      </c>
    </row>
    <row r="79" spans="3:9" ht="16.8">
      <c r="C79" s="1577" t="s">
        <v>343</v>
      </c>
      <c r="D79" s="1596">
        <v>575.26900000000001</v>
      </c>
      <c r="E79" s="1591">
        <v>25.638999999999999</v>
      </c>
      <c r="F79" s="1596">
        <v>22748.641</v>
      </c>
      <c r="G79" s="1596">
        <v>347.33100000000002</v>
      </c>
      <c r="H79" s="1596">
        <v>97945.160999999993</v>
      </c>
      <c r="I79" s="1596">
        <v>472.98200000000003</v>
      </c>
    </row>
    <row r="80" spans="3:9" ht="17.399999999999999" thickBot="1">
      <c r="C80" s="1577" t="s">
        <v>344</v>
      </c>
      <c r="D80" s="1596">
        <v>524.20399999999995</v>
      </c>
      <c r="E80" s="1591">
        <v>19.193999999999999</v>
      </c>
      <c r="F80" s="1596">
        <v>26779.106</v>
      </c>
      <c r="G80" s="1596">
        <v>347.21300000000002</v>
      </c>
      <c r="H80" s="1596">
        <v>118198.935</v>
      </c>
      <c r="I80" s="1596">
        <v>524.80700000000002</v>
      </c>
    </row>
    <row r="81" spans="3:15" ht="17.399999999999999" thickBot="1">
      <c r="C81" s="1581" t="s">
        <v>1150</v>
      </c>
      <c r="D81" s="1597">
        <f t="shared" ref="D81:I81" si="3">SUM(D69:D80)</f>
        <v>5903.4430000000011</v>
      </c>
      <c r="E81" s="1314">
        <f t="shared" si="3"/>
        <v>320.06700000000006</v>
      </c>
      <c r="F81" s="1597">
        <f t="shared" si="3"/>
        <v>214857.43300000002</v>
      </c>
      <c r="G81" s="1597">
        <f t="shared" si="3"/>
        <v>8098.9609999999993</v>
      </c>
      <c r="H81" s="1597">
        <f t="shared" si="3"/>
        <v>754742.13100000005</v>
      </c>
      <c r="I81" s="1603">
        <f t="shared" si="3"/>
        <v>4248.8389999999999</v>
      </c>
    </row>
    <row r="82" spans="3:15" ht="17.25" customHeight="1">
      <c r="C82" s="1577"/>
      <c r="D82" s="1596"/>
      <c r="E82" s="1591"/>
      <c r="F82" s="1596"/>
      <c r="G82" s="1596"/>
      <c r="H82" s="1596"/>
      <c r="I82" s="1591"/>
    </row>
    <row r="83" spans="3:15" ht="16.8">
      <c r="C83" s="1576">
        <v>2018</v>
      </c>
      <c r="D83" s="1596"/>
      <c r="E83" s="1591"/>
      <c r="F83" s="1596"/>
      <c r="G83" s="1596"/>
      <c r="H83" s="1596"/>
      <c r="I83" s="1591"/>
    </row>
    <row r="84" spans="3:15" ht="16.8">
      <c r="C84" s="1577" t="s">
        <v>345</v>
      </c>
      <c r="D84" s="1596">
        <v>548.125</v>
      </c>
      <c r="E84" s="1591">
        <v>22.728000000000002</v>
      </c>
      <c r="F84" s="1596">
        <v>20981.214</v>
      </c>
      <c r="G84" s="1596">
        <v>449.6</v>
      </c>
      <c r="H84" s="1596">
        <v>100593.9</v>
      </c>
      <c r="I84" s="1596">
        <v>501.8</v>
      </c>
    </row>
    <row r="85" spans="3:15" ht="16.8">
      <c r="C85" s="1577" t="s">
        <v>334</v>
      </c>
      <c r="D85" s="1596">
        <v>457.18799999999999</v>
      </c>
      <c r="E85" s="1591">
        <v>22.475999999999999</v>
      </c>
      <c r="F85" s="1596">
        <v>18869.044999999998</v>
      </c>
      <c r="G85" s="1596">
        <v>292.22199999999998</v>
      </c>
      <c r="H85" s="1596">
        <v>89584.316000000006</v>
      </c>
      <c r="I85" s="1596">
        <v>463.78399999999999</v>
      </c>
    </row>
    <row r="86" spans="3:15" ht="17.25" customHeight="1">
      <c r="C86" s="1577" t="s">
        <v>335</v>
      </c>
      <c r="D86" s="1596">
        <v>545.17899999999997</v>
      </c>
      <c r="E86" s="1591">
        <v>23.675999999999998</v>
      </c>
      <c r="F86" s="1596">
        <v>21996.847000000002</v>
      </c>
      <c r="G86" s="1596">
        <v>268.40800000000002</v>
      </c>
      <c r="H86" s="1596">
        <v>116119.95</v>
      </c>
      <c r="I86" s="1596">
        <v>510.505</v>
      </c>
    </row>
    <row r="87" spans="3:15" ht="21" customHeight="1">
      <c r="C87" s="1577" t="s">
        <v>336</v>
      </c>
      <c r="D87" s="1596">
        <v>505.49599999999998</v>
      </c>
      <c r="E87" s="1591">
        <v>17.38</v>
      </c>
      <c r="F87" s="1596">
        <v>21170.044999999998</v>
      </c>
      <c r="G87" s="1596">
        <v>253.59899999999999</v>
      </c>
      <c r="H87" s="1596">
        <v>117616.792</v>
      </c>
      <c r="I87" s="1596">
        <v>456.96</v>
      </c>
    </row>
    <row r="88" spans="3:15" ht="21" customHeight="1">
      <c r="C88" s="1577" t="s">
        <v>337</v>
      </c>
      <c r="D88" s="1596">
        <v>611.13499999999999</v>
      </c>
      <c r="E88" s="1591">
        <v>21.216999999999999</v>
      </c>
      <c r="F88" s="1596">
        <v>23278.196</v>
      </c>
      <c r="G88" s="1596">
        <v>213.172</v>
      </c>
      <c r="H88" s="1596">
        <v>137422.97</v>
      </c>
      <c r="I88" s="1596">
        <v>496.61900000000003</v>
      </c>
    </row>
    <row r="89" spans="3:15" ht="21" customHeight="1">
      <c r="C89" s="1577" t="s">
        <v>338</v>
      </c>
      <c r="D89" s="1596">
        <v>553.6</v>
      </c>
      <c r="E89" s="1591">
        <v>22.46</v>
      </c>
      <c r="F89" s="1596">
        <v>23790</v>
      </c>
      <c r="G89" s="1596">
        <v>175.19</v>
      </c>
      <c r="H89" s="1596">
        <v>156609.78</v>
      </c>
      <c r="I89" s="1596">
        <v>502.22</v>
      </c>
    </row>
    <row r="90" spans="3:15" ht="21" customHeight="1">
      <c r="C90" s="1577" t="s">
        <v>339</v>
      </c>
      <c r="D90" s="1596">
        <v>560.15</v>
      </c>
      <c r="E90" s="1591">
        <v>20.07</v>
      </c>
      <c r="F90" s="1596">
        <v>25075.47</v>
      </c>
      <c r="G90" s="1596">
        <v>223.13</v>
      </c>
      <c r="H90" s="1596">
        <v>169416.76</v>
      </c>
      <c r="I90" s="1596">
        <v>559.58000000000004</v>
      </c>
    </row>
    <row r="91" spans="3:15" ht="21" customHeight="1">
      <c r="C91" s="1577" t="s">
        <v>340</v>
      </c>
      <c r="D91" s="1596">
        <v>553.00900000000001</v>
      </c>
      <c r="E91" s="1591">
        <v>15.147</v>
      </c>
      <c r="F91" s="1596">
        <v>25249.867999999999</v>
      </c>
      <c r="G91" s="1596">
        <v>317.35199999999998</v>
      </c>
      <c r="H91" s="1596">
        <v>164917.97099999999</v>
      </c>
      <c r="I91" s="1596">
        <v>518.69799999999998</v>
      </c>
    </row>
    <row r="92" spans="3:15" ht="21" customHeight="1">
      <c r="C92" s="1577" t="s">
        <v>341</v>
      </c>
      <c r="D92" s="1596">
        <v>542.95699999999999</v>
      </c>
      <c r="E92" s="1591">
        <v>19.373999999999999</v>
      </c>
      <c r="F92" s="1596">
        <v>24918.008999999998</v>
      </c>
      <c r="G92" s="1596">
        <v>300.80700000000002</v>
      </c>
      <c r="H92" s="1596">
        <v>161289.49900000001</v>
      </c>
      <c r="I92" s="1596">
        <v>511.27100000000002</v>
      </c>
      <c r="O92" s="922"/>
    </row>
    <row r="93" spans="3:15" ht="21" customHeight="1">
      <c r="C93" s="1577" t="s">
        <v>342</v>
      </c>
      <c r="D93" s="1596">
        <v>571.6</v>
      </c>
      <c r="E93" s="1591">
        <v>20.399999999999999</v>
      </c>
      <c r="F93" s="1596">
        <v>21025.4</v>
      </c>
      <c r="G93" s="1596">
        <v>345.5</v>
      </c>
      <c r="H93" s="1596">
        <v>161427.4</v>
      </c>
      <c r="I93" s="1596">
        <v>495.99400000000003</v>
      </c>
    </row>
    <row r="94" spans="3:15" ht="21" customHeight="1">
      <c r="C94" s="1577" t="s">
        <v>343</v>
      </c>
      <c r="D94" s="1596">
        <v>477.4</v>
      </c>
      <c r="E94" s="1591">
        <v>16.7</v>
      </c>
      <c r="F94" s="1596">
        <v>17845.400000000001</v>
      </c>
      <c r="G94" s="1596">
        <v>334.9</v>
      </c>
      <c r="H94" s="1596">
        <v>133862.1</v>
      </c>
      <c r="I94" s="1596">
        <v>430.6</v>
      </c>
    </row>
    <row r="95" spans="3:15" ht="21" customHeight="1" thickBot="1">
      <c r="C95" s="1577" t="s">
        <v>344</v>
      </c>
      <c r="D95" s="1596">
        <v>478.6</v>
      </c>
      <c r="E95" s="1591">
        <v>13</v>
      </c>
      <c r="F95" s="1596">
        <v>27419.1</v>
      </c>
      <c r="G95" s="1596">
        <v>236.2</v>
      </c>
      <c r="H95" s="1596">
        <v>161540.70000000001</v>
      </c>
      <c r="I95" s="1596">
        <v>409.1</v>
      </c>
    </row>
    <row r="96" spans="3:15" ht="21" customHeight="1" thickBot="1">
      <c r="C96" s="1581" t="s">
        <v>1150</v>
      </c>
      <c r="D96" s="1597">
        <f t="shared" ref="D96:I96" si="4">SUM(D84:D95)</f>
        <v>6404.4390000000003</v>
      </c>
      <c r="E96" s="1314">
        <f t="shared" si="4"/>
        <v>234.62799999999996</v>
      </c>
      <c r="F96" s="1597">
        <f t="shared" si="4"/>
        <v>271618.59399999992</v>
      </c>
      <c r="G96" s="1597">
        <f t="shared" si="4"/>
        <v>3410.0799999999995</v>
      </c>
      <c r="H96" s="1597">
        <f t="shared" si="4"/>
        <v>1670402.138</v>
      </c>
      <c r="I96" s="1603">
        <f t="shared" si="4"/>
        <v>5857.1310000000003</v>
      </c>
    </row>
    <row r="97" spans="3:10" ht="21" customHeight="1">
      <c r="C97" s="1577"/>
      <c r="D97" s="1596"/>
      <c r="E97" s="1591"/>
      <c r="F97" s="1596"/>
      <c r="G97" s="1596"/>
      <c r="H97" s="1596"/>
      <c r="I97" s="1596"/>
    </row>
    <row r="98" spans="3:10" ht="21" customHeight="1">
      <c r="C98" s="1576">
        <v>2019</v>
      </c>
      <c r="D98" s="1596"/>
      <c r="E98" s="1591"/>
      <c r="F98" s="1596"/>
      <c r="G98" s="1596"/>
      <c r="H98" s="1596"/>
      <c r="I98" s="1596"/>
    </row>
    <row r="99" spans="3:10" ht="21" customHeight="1">
      <c r="C99" s="1576" t="s">
        <v>345</v>
      </c>
      <c r="D99" s="1596">
        <v>401.51400000000001</v>
      </c>
      <c r="E99" s="1591">
        <v>12.204000000000001</v>
      </c>
      <c r="F99" s="1596">
        <v>40613.786</v>
      </c>
      <c r="G99" s="1596">
        <v>232.608</v>
      </c>
      <c r="H99" s="1596">
        <v>135481.068</v>
      </c>
      <c r="I99" s="1596">
        <v>413.387</v>
      </c>
    </row>
    <row r="100" spans="3:10" ht="21" customHeight="1">
      <c r="C100" s="1576" t="s">
        <v>334</v>
      </c>
      <c r="D100" s="1596">
        <v>456.53699999999998</v>
      </c>
      <c r="E100" s="1591">
        <v>16.350999999999999</v>
      </c>
      <c r="F100" s="1596">
        <v>27811.168000000001</v>
      </c>
      <c r="G100" s="1596">
        <v>226.768</v>
      </c>
      <c r="H100" s="1596">
        <v>119081.12300000001</v>
      </c>
      <c r="I100" s="1596">
        <v>463.61500000000001</v>
      </c>
    </row>
    <row r="101" spans="3:10" ht="21" customHeight="1">
      <c r="C101" s="1576" t="s">
        <v>335</v>
      </c>
      <c r="D101" s="1596">
        <v>525.90899999999999</v>
      </c>
      <c r="E101" s="1591">
        <v>15.42</v>
      </c>
      <c r="F101" s="1596">
        <v>30417.553</v>
      </c>
      <c r="G101" s="1596">
        <v>248.87899999999999</v>
      </c>
      <c r="H101" s="1596">
        <v>142597.82800000001</v>
      </c>
      <c r="I101" s="1596">
        <v>441.02300000000002</v>
      </c>
    </row>
    <row r="102" spans="3:10" ht="21" customHeight="1">
      <c r="C102" s="1576" t="s">
        <v>336</v>
      </c>
      <c r="D102" s="1596">
        <v>535.01800000000003</v>
      </c>
      <c r="E102" s="1591">
        <v>13.651</v>
      </c>
      <c r="F102" s="1596">
        <v>32092.525000000001</v>
      </c>
      <c r="G102" s="1596">
        <v>168.78700000000001</v>
      </c>
      <c r="H102" s="1596">
        <v>157348.283</v>
      </c>
      <c r="I102" s="1596">
        <v>390.07799999999997</v>
      </c>
    </row>
    <row r="103" spans="3:10" ht="21" customHeight="1">
      <c r="C103" s="1576" t="s">
        <v>337</v>
      </c>
      <c r="D103" s="1596">
        <v>642.58500000000004</v>
      </c>
      <c r="E103" s="1591">
        <v>14.654999999999999</v>
      </c>
      <c r="F103" s="1596">
        <v>15542.619000000001</v>
      </c>
      <c r="G103" s="1596">
        <v>121.44</v>
      </c>
      <c r="H103" s="1596">
        <v>166491.56</v>
      </c>
      <c r="I103" s="1596">
        <v>494.29</v>
      </c>
    </row>
    <row r="104" spans="3:10" ht="21" customHeight="1">
      <c r="C104" s="1576" t="s">
        <v>338</v>
      </c>
      <c r="D104" s="1596">
        <v>705.95799999999997</v>
      </c>
      <c r="E104" s="1591">
        <v>13.343</v>
      </c>
      <c r="F104" s="1596">
        <v>18012.052</v>
      </c>
      <c r="G104" s="1596">
        <v>79.597999999999999</v>
      </c>
      <c r="H104" s="1596">
        <v>160873.02900000001</v>
      </c>
      <c r="I104" s="1596">
        <v>486.81200000000001</v>
      </c>
    </row>
    <row r="105" spans="3:10" ht="21" customHeight="1">
      <c r="C105" s="1576" t="s">
        <v>339</v>
      </c>
      <c r="D105" s="1596">
        <v>983.53200000000004</v>
      </c>
      <c r="E105" s="1591">
        <v>13.586</v>
      </c>
      <c r="F105" s="1596">
        <v>20465.365000000002</v>
      </c>
      <c r="G105" s="1596">
        <v>99.555000000000007</v>
      </c>
      <c r="H105" s="1596">
        <v>170823.26800000001</v>
      </c>
      <c r="I105" s="1596">
        <v>638.16499999999996</v>
      </c>
    </row>
    <row r="106" spans="3:10" ht="15" customHeight="1">
      <c r="C106" s="1576" t="s">
        <v>340</v>
      </c>
      <c r="D106" s="1596">
        <v>872.90599999999995</v>
      </c>
      <c r="E106" s="1591">
        <v>8.99</v>
      </c>
      <c r="F106" s="1596">
        <v>21919.772000000001</v>
      </c>
      <c r="G106" s="1596">
        <v>85.234999999999999</v>
      </c>
      <c r="H106" s="1596">
        <v>179281.19699999999</v>
      </c>
      <c r="I106" s="1596">
        <v>542.27599999999995</v>
      </c>
    </row>
    <row r="107" spans="3:10" ht="15" customHeight="1" thickBot="1">
      <c r="C107" s="1576" t="s">
        <v>341</v>
      </c>
      <c r="D107" s="1598">
        <v>1010.701</v>
      </c>
      <c r="E107" s="1601">
        <v>11.881</v>
      </c>
      <c r="F107" s="1598">
        <v>22749.600999999999</v>
      </c>
      <c r="G107" s="1598">
        <v>62.438000000000002</v>
      </c>
      <c r="H107" s="1598">
        <v>200441.851</v>
      </c>
      <c r="I107" s="1598">
        <v>679.423</v>
      </c>
    </row>
    <row r="108" spans="3:10" ht="15.6" thickTop="1">
      <c r="C108" s="1080"/>
      <c r="D108" s="1475"/>
      <c r="E108" s="1475"/>
      <c r="F108" s="1475"/>
      <c r="G108" s="1475"/>
      <c r="H108" s="1475"/>
      <c r="I108" s="1475"/>
    </row>
    <row r="109" spans="3:10" ht="16.8">
      <c r="C109" s="1409" t="s">
        <v>1801</v>
      </c>
      <c r="D109" s="1204"/>
      <c r="E109" s="1204"/>
      <c r="F109" s="1204"/>
      <c r="G109" s="1204"/>
      <c r="H109" s="1204"/>
      <c r="I109" s="1204"/>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7"/>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2002" t="s">
        <v>1767</v>
      </c>
      <c r="C1" s="2002"/>
      <c r="D1" s="2002"/>
      <c r="E1" s="2002"/>
      <c r="F1" s="2002"/>
      <c r="G1" s="1019"/>
    </row>
    <row r="2" spans="2:7">
      <c r="B2" s="2003" t="s">
        <v>1359</v>
      </c>
      <c r="C2" s="2003"/>
      <c r="D2" s="2003"/>
      <c r="E2" s="2003"/>
      <c r="F2" s="2003"/>
    </row>
    <row r="3" spans="2:7" ht="15.6" thickBot="1">
      <c r="B3" s="1"/>
      <c r="C3" s="1"/>
      <c r="D3" s="1"/>
      <c r="E3" s="1"/>
      <c r="F3" s="1"/>
    </row>
    <row r="4" spans="2:7" ht="16.2" thickBot="1">
      <c r="B4" s="1564" t="s">
        <v>263</v>
      </c>
      <c r="C4" s="1020" t="s">
        <v>1771</v>
      </c>
      <c r="D4" s="1021" t="s">
        <v>1772</v>
      </c>
      <c r="E4" s="1020" t="s">
        <v>1773</v>
      </c>
      <c r="F4" s="1021" t="s">
        <v>1774</v>
      </c>
    </row>
    <row r="5" spans="2:7" ht="18">
      <c r="B5" s="1565"/>
      <c r="C5" s="1022"/>
      <c r="D5" s="1023"/>
      <c r="E5" s="1022"/>
      <c r="F5" s="1023"/>
    </row>
    <row r="6" spans="2:7" ht="15.6" hidden="1">
      <c r="B6" s="1559">
        <v>2016</v>
      </c>
      <c r="C6" s="1024"/>
      <c r="D6" s="1025"/>
      <c r="E6" s="1024"/>
      <c r="F6" s="1025"/>
    </row>
    <row r="7" spans="2:7" ht="15.6" hidden="1">
      <c r="B7" s="1566" t="s">
        <v>345</v>
      </c>
      <c r="C7" s="1335">
        <v>249.17781189999999</v>
      </c>
      <c r="D7" s="1569">
        <v>395.34554888999998</v>
      </c>
      <c r="E7" s="1335">
        <f>+D7+C7</f>
        <v>644.52336078999997</v>
      </c>
      <c r="F7" s="1337">
        <f>+C7-D7</f>
        <v>-146.16773698999998</v>
      </c>
    </row>
    <row r="8" spans="2:7" ht="15.6" hidden="1">
      <c r="B8" s="1566" t="s">
        <v>334</v>
      </c>
      <c r="C8" s="1335">
        <v>209.55185183</v>
      </c>
      <c r="D8" s="1569">
        <v>427.72780231000002</v>
      </c>
      <c r="E8" s="1335">
        <f t="shared" ref="E8:E18" si="0">+D8+C8</f>
        <v>637.27965414000005</v>
      </c>
      <c r="F8" s="1337">
        <f t="shared" ref="F8:F18" si="1">+C8-D8</f>
        <v>-218.17595048000001</v>
      </c>
    </row>
    <row r="9" spans="2:7" ht="15.6" hidden="1">
      <c r="B9" s="1566" t="s">
        <v>335</v>
      </c>
      <c r="C9" s="1335">
        <v>166.49663235</v>
      </c>
      <c r="D9" s="1569">
        <v>478.05701492600002</v>
      </c>
      <c r="E9" s="1335">
        <f t="shared" si="0"/>
        <v>644.55364727599999</v>
      </c>
      <c r="F9" s="1337">
        <f t="shared" si="1"/>
        <v>-311.56038257600005</v>
      </c>
    </row>
    <row r="10" spans="2:7" ht="15.6" hidden="1">
      <c r="B10" s="1566" t="s">
        <v>336</v>
      </c>
      <c r="C10" s="1335">
        <v>157.82985009000001</v>
      </c>
      <c r="D10" s="1569">
        <v>356.48083895499997</v>
      </c>
      <c r="E10" s="1335">
        <f t="shared" si="0"/>
        <v>514.310689045</v>
      </c>
      <c r="F10" s="1337">
        <f t="shared" si="1"/>
        <v>-198.65098886499996</v>
      </c>
    </row>
    <row r="11" spans="2:7" ht="15.6" hidden="1">
      <c r="B11" s="1566" t="s">
        <v>337</v>
      </c>
      <c r="C11" s="1335">
        <v>165.20101191999998</v>
      </c>
      <c r="D11" s="1569">
        <v>408.48907707000001</v>
      </c>
      <c r="E11" s="1335">
        <f t="shared" si="0"/>
        <v>573.69008899000005</v>
      </c>
      <c r="F11" s="1337">
        <f t="shared" si="1"/>
        <v>-243.28806515000002</v>
      </c>
    </row>
    <row r="12" spans="2:7" ht="15.6" hidden="1">
      <c r="B12" s="1566" t="s">
        <v>338</v>
      </c>
      <c r="C12" s="1335">
        <v>176.20607389</v>
      </c>
      <c r="D12" s="1569">
        <v>429.408273753</v>
      </c>
      <c r="E12" s="1335">
        <f t="shared" si="0"/>
        <v>605.61434764299997</v>
      </c>
      <c r="F12" s="1337">
        <f t="shared" si="1"/>
        <v>-253.202199863</v>
      </c>
    </row>
    <row r="13" spans="2:7" ht="15.6" hidden="1">
      <c r="B13" s="1566" t="s">
        <v>339</v>
      </c>
      <c r="C13" s="1335">
        <v>184.20575156999999</v>
      </c>
      <c r="D13" s="1569">
        <v>394.22839668</v>
      </c>
      <c r="E13" s="1335">
        <f t="shared" si="0"/>
        <v>578.43414825000002</v>
      </c>
      <c r="F13" s="1337">
        <f t="shared" si="1"/>
        <v>-210.02264511000001</v>
      </c>
    </row>
    <row r="14" spans="2:7" ht="15.6" hidden="1">
      <c r="B14" s="1566" t="s">
        <v>340</v>
      </c>
      <c r="C14" s="1335">
        <v>202.13691759</v>
      </c>
      <c r="D14" s="1569">
        <v>445.02606943000001</v>
      </c>
      <c r="E14" s="1335">
        <f t="shared" si="0"/>
        <v>647.16298701999995</v>
      </c>
      <c r="F14" s="1337">
        <f t="shared" si="1"/>
        <v>-242.88915184000001</v>
      </c>
    </row>
    <row r="15" spans="2:7" ht="15.6" hidden="1">
      <c r="B15" s="1566" t="s">
        <v>341</v>
      </c>
      <c r="C15" s="1335">
        <v>250.41591206000001</v>
      </c>
      <c r="D15" s="1569">
        <v>443.88834850000001</v>
      </c>
      <c r="E15" s="1335">
        <f>+D15+C15</f>
        <v>694.30426055999999</v>
      </c>
      <c r="F15" s="1337">
        <f t="shared" si="1"/>
        <v>-193.47243644</v>
      </c>
    </row>
    <row r="16" spans="2:7" ht="15.6" hidden="1">
      <c r="B16" s="1566" t="s">
        <v>342</v>
      </c>
      <c r="C16" s="1335">
        <v>318.45319076999999</v>
      </c>
      <c r="D16" s="1569">
        <v>468.06434322799998</v>
      </c>
      <c r="E16" s="1335">
        <f t="shared" si="0"/>
        <v>786.51753399799998</v>
      </c>
      <c r="F16" s="1337">
        <f>+C16-D16</f>
        <v>-149.61115245799999</v>
      </c>
    </row>
    <row r="17" spans="2:6" ht="15.6" hidden="1">
      <c r="B17" s="1566" t="s">
        <v>343</v>
      </c>
      <c r="C17" s="1335">
        <v>460.72757288999998</v>
      </c>
      <c r="D17" s="1569">
        <v>475.33286603899995</v>
      </c>
      <c r="E17" s="1335">
        <f t="shared" si="0"/>
        <v>936.06043892899993</v>
      </c>
      <c r="F17" s="1337">
        <f>+C17-D17</f>
        <v>-14.605293148999976</v>
      </c>
    </row>
    <row r="18" spans="2:6" ht="15.6" hidden="1">
      <c r="B18" s="1566" t="s">
        <v>344</v>
      </c>
      <c r="C18" s="1335">
        <v>291.87076279000001</v>
      </c>
      <c r="D18" s="1569">
        <v>489.36610879599999</v>
      </c>
      <c r="E18" s="1335">
        <f t="shared" si="0"/>
        <v>781.23687158600001</v>
      </c>
      <c r="F18" s="1337">
        <f t="shared" si="1"/>
        <v>-197.49534600599998</v>
      </c>
    </row>
    <row r="19" spans="2:6" ht="16.2" hidden="1" thickBot="1">
      <c r="B19" s="1567" t="s">
        <v>37</v>
      </c>
      <c r="C19" s="1338">
        <f>SUM(C7:C18)</f>
        <v>2832.2733396499998</v>
      </c>
      <c r="D19" s="1570">
        <f>SUM(D7:D18)</f>
        <v>5211.4146885769997</v>
      </c>
      <c r="E19" s="1338">
        <f>SUM(E7:E18)</f>
        <v>8043.6880282270004</v>
      </c>
      <c r="F19" s="1339">
        <f>SUM(F7:F18)</f>
        <v>-2379.1413489269999</v>
      </c>
    </row>
    <row r="20" spans="2:6" ht="15.6" hidden="1">
      <c r="B20" s="1566"/>
      <c r="C20" s="1335"/>
      <c r="D20" s="1569"/>
      <c r="E20" s="1335"/>
      <c r="F20" s="1337"/>
    </row>
    <row r="21" spans="2:6" ht="15.6">
      <c r="B21" s="1559">
        <v>2017</v>
      </c>
      <c r="C21" s="1335"/>
      <c r="D21" s="1569"/>
      <c r="E21" s="1335"/>
      <c r="F21" s="1340"/>
    </row>
    <row r="22" spans="2:6" ht="15.6">
      <c r="B22" s="1568" t="s">
        <v>345</v>
      </c>
      <c r="C22" s="1336">
        <v>291.97086805555557</v>
      </c>
      <c r="D22" s="1337">
        <v>385</v>
      </c>
      <c r="E22" s="1335">
        <f t="shared" ref="E22:E33" si="2">+D22+C22</f>
        <v>676.97086805555557</v>
      </c>
      <c r="F22" s="1337">
        <f t="shared" ref="F22:F33" si="3">+C22-D22</f>
        <v>-93.02913194444443</v>
      </c>
    </row>
    <row r="23" spans="2:6" ht="15.75" customHeight="1">
      <c r="B23" s="1568" t="s">
        <v>334</v>
      </c>
      <c r="C23" s="1336">
        <v>290.34151516000003</v>
      </c>
      <c r="D23" s="1337">
        <v>424.4</v>
      </c>
      <c r="E23" s="1335">
        <f t="shared" si="2"/>
        <v>714.74151516000006</v>
      </c>
      <c r="F23" s="1337">
        <f t="shared" si="3"/>
        <v>-134.05848483999995</v>
      </c>
    </row>
    <row r="24" spans="2:6" ht="15.6">
      <c r="B24" s="1568" t="s">
        <v>335</v>
      </c>
      <c r="C24" s="1336">
        <v>265.66932163999996</v>
      </c>
      <c r="D24" s="1337">
        <v>461.8</v>
      </c>
      <c r="E24" s="1335">
        <f t="shared" si="2"/>
        <v>727.46932163999998</v>
      </c>
      <c r="F24" s="1337">
        <f t="shared" si="3"/>
        <v>-196.13067836000005</v>
      </c>
    </row>
    <row r="25" spans="2:6" ht="15.6">
      <c r="B25" s="1568" t="s">
        <v>336</v>
      </c>
      <c r="C25" s="1336">
        <v>225.5758256</v>
      </c>
      <c r="D25" s="1337">
        <v>405.5</v>
      </c>
      <c r="E25" s="1335">
        <f t="shared" si="2"/>
        <v>631.07582560000003</v>
      </c>
      <c r="F25" s="1337">
        <f t="shared" si="3"/>
        <v>-179.9241744</v>
      </c>
    </row>
    <row r="26" spans="2:6" ht="15.6">
      <c r="B26" s="1568" t="s">
        <v>337</v>
      </c>
      <c r="C26" s="1336">
        <v>268.61010532</v>
      </c>
      <c r="D26" s="1337">
        <v>465.6</v>
      </c>
      <c r="E26" s="1335">
        <f t="shared" si="2"/>
        <v>734.21010532000003</v>
      </c>
      <c r="F26" s="1337">
        <f t="shared" si="3"/>
        <v>-196.98989468000002</v>
      </c>
    </row>
    <row r="27" spans="2:6" ht="15.6">
      <c r="B27" s="1568" t="s">
        <v>338</v>
      </c>
      <c r="C27" s="1336">
        <v>264.49658079</v>
      </c>
      <c r="D27" s="1337">
        <v>495.1</v>
      </c>
      <c r="E27" s="1335">
        <f t="shared" si="2"/>
        <v>759.59658078999996</v>
      </c>
      <c r="F27" s="1337">
        <f t="shared" si="3"/>
        <v>-230.60341921000003</v>
      </c>
    </row>
    <row r="28" spans="2:6" ht="15.6">
      <c r="B28" s="1568" t="s">
        <v>339</v>
      </c>
      <c r="C28" s="1336">
        <v>261.94287888000002</v>
      </c>
      <c r="D28" s="1337">
        <v>481.9</v>
      </c>
      <c r="E28" s="1335">
        <f t="shared" si="2"/>
        <v>743.84287887999994</v>
      </c>
      <c r="F28" s="1337">
        <f t="shared" si="3"/>
        <v>-219.95712111999995</v>
      </c>
    </row>
    <row r="29" spans="2:6" ht="15.6">
      <c r="B29" s="1568" t="s">
        <v>340</v>
      </c>
      <c r="C29" s="1341">
        <v>356.42626541999999</v>
      </c>
      <c r="D29" s="1337">
        <v>448.2</v>
      </c>
      <c r="E29" s="1335">
        <f t="shared" si="2"/>
        <v>804.62626541999998</v>
      </c>
      <c r="F29" s="1337">
        <f t="shared" si="3"/>
        <v>-91.773734579999996</v>
      </c>
    </row>
    <row r="30" spans="2:6" ht="15.6">
      <c r="B30" s="1568" t="s">
        <v>341</v>
      </c>
      <c r="C30" s="1341">
        <v>324.80602639</v>
      </c>
      <c r="D30" s="1337">
        <v>440</v>
      </c>
      <c r="E30" s="1335">
        <f t="shared" si="2"/>
        <v>764.80602638999994</v>
      </c>
      <c r="F30" s="1337">
        <f t="shared" si="3"/>
        <v>-115.19397361</v>
      </c>
    </row>
    <row r="31" spans="2:6" ht="15.6">
      <c r="B31" s="1568" t="s">
        <v>342</v>
      </c>
      <c r="C31" s="1336">
        <v>352.796718795</v>
      </c>
      <c r="D31" s="1337">
        <v>460.8</v>
      </c>
      <c r="E31" s="1335">
        <f t="shared" si="2"/>
        <v>813.59671879500002</v>
      </c>
      <c r="F31" s="1337">
        <f t="shared" si="3"/>
        <v>-108.00328120500001</v>
      </c>
    </row>
    <row r="32" spans="2:6" ht="15.6">
      <c r="B32" s="1568" t="s">
        <v>343</v>
      </c>
      <c r="C32" s="1336">
        <v>577.74575894000009</v>
      </c>
      <c r="D32" s="1337">
        <v>493.7</v>
      </c>
      <c r="E32" s="1335">
        <f t="shared" si="2"/>
        <v>1071.4457589400001</v>
      </c>
      <c r="F32" s="1337">
        <f t="shared" si="3"/>
        <v>84.045758940000098</v>
      </c>
    </row>
    <row r="33" spans="2:12" ht="16.2" thickBot="1">
      <c r="B33" s="1568" t="s">
        <v>344</v>
      </c>
      <c r="C33" s="1336">
        <v>299.8</v>
      </c>
      <c r="D33" s="1337">
        <v>556.29999999999995</v>
      </c>
      <c r="E33" s="1335">
        <f t="shared" si="2"/>
        <v>856.09999999999991</v>
      </c>
      <c r="F33" s="1337">
        <f t="shared" si="3"/>
        <v>-256.49999999999994</v>
      </c>
    </row>
    <row r="34" spans="2:12" ht="16.2" thickBot="1">
      <c r="B34" s="1564" t="s">
        <v>37</v>
      </c>
      <c r="C34" s="1338">
        <f>SUM(C22:C33)</f>
        <v>3780.1818649905558</v>
      </c>
      <c r="D34" s="1342">
        <f>SUM(D22:D33)</f>
        <v>5518.3</v>
      </c>
      <c r="E34" s="1339">
        <f>SUM(E22:E33)</f>
        <v>9298.4818649905556</v>
      </c>
      <c r="F34" s="1342">
        <f>SUM(F22:F33)</f>
        <v>-1738.1181350094446</v>
      </c>
    </row>
    <row r="35" spans="2:12" ht="15.6">
      <c r="B35" s="1568"/>
      <c r="C35" s="1336"/>
      <c r="D35" s="1337"/>
      <c r="E35" s="1335"/>
      <c r="F35" s="1335"/>
    </row>
    <row r="36" spans="2:12" ht="15.6">
      <c r="B36" s="1559">
        <v>2018</v>
      </c>
      <c r="C36" s="1336"/>
      <c r="D36" s="1337"/>
      <c r="E36" s="1335"/>
      <c r="F36" s="1335"/>
    </row>
    <row r="37" spans="2:12" ht="15.6">
      <c r="B37" s="1568" t="s">
        <v>345</v>
      </c>
      <c r="C37" s="1336">
        <v>251.2</v>
      </c>
      <c r="D37" s="1337">
        <v>489.66879999999998</v>
      </c>
      <c r="E37" s="1335">
        <f>+D37+C37</f>
        <v>740.86879999999996</v>
      </c>
      <c r="F37" s="1337">
        <f>+C37-D37</f>
        <v>-238.46879999999999</v>
      </c>
      <c r="H37" s="922"/>
      <c r="I37" s="922"/>
      <c r="J37" s="922"/>
      <c r="K37" s="922"/>
      <c r="L37" s="922"/>
    </row>
    <row r="38" spans="2:12" ht="15.6">
      <c r="B38" s="1568" t="s">
        <v>334</v>
      </c>
      <c r="C38" s="1336">
        <v>346.31799999999998</v>
      </c>
      <c r="D38" s="1337">
        <v>574.87800000000004</v>
      </c>
      <c r="E38" s="1335">
        <f>+D38+C38</f>
        <v>921.19600000000003</v>
      </c>
      <c r="F38" s="1337">
        <f>+C38-D38</f>
        <v>-228.56000000000006</v>
      </c>
      <c r="H38" s="922"/>
      <c r="I38" s="922"/>
      <c r="J38" s="922"/>
      <c r="K38" s="922"/>
      <c r="L38" s="922"/>
    </row>
    <row r="39" spans="2:12" ht="15.6">
      <c r="B39" s="1568" t="s">
        <v>335</v>
      </c>
      <c r="C39" s="1336">
        <v>288.55189999999999</v>
      </c>
      <c r="D39" s="1337">
        <v>605.77980000000002</v>
      </c>
      <c r="E39" s="1335">
        <f>+D39+C39</f>
        <v>894.33169999999996</v>
      </c>
      <c r="F39" s="1337">
        <f>+C39-D39</f>
        <v>-317.22790000000003</v>
      </c>
    </row>
    <row r="40" spans="2:12" ht="15.6">
      <c r="B40" s="1568" t="s">
        <v>336</v>
      </c>
      <c r="C40" s="1336">
        <v>329.61900000000003</v>
      </c>
      <c r="D40" s="1337">
        <v>544.09220000000005</v>
      </c>
      <c r="E40" s="1335">
        <f>+D40+C40</f>
        <v>873.71120000000008</v>
      </c>
      <c r="F40" s="1337">
        <f>+C40-D40</f>
        <v>-214.47320000000002</v>
      </c>
      <c r="H40" s="1343"/>
    </row>
    <row r="41" spans="2:12" ht="15.6">
      <c r="B41" s="1568" t="s">
        <v>337</v>
      </c>
      <c r="C41" s="1336">
        <v>267.18040000000002</v>
      </c>
      <c r="D41" s="1337">
        <v>532.38810000000001</v>
      </c>
      <c r="E41" s="1335">
        <f t="shared" ref="E41:E46" si="4">+D41+C41</f>
        <v>799.56850000000009</v>
      </c>
      <c r="F41" s="1337">
        <f t="shared" ref="F41:F46" si="5">+C41-D41</f>
        <v>-265.20769999999999</v>
      </c>
      <c r="H41" s="922"/>
    </row>
    <row r="42" spans="2:12" ht="15.6">
      <c r="B42" s="1568" t="s">
        <v>338</v>
      </c>
      <c r="C42" s="1336">
        <v>384.63938619999999</v>
      </c>
      <c r="D42" s="1337">
        <v>614.64811345999999</v>
      </c>
      <c r="E42" s="1335">
        <f t="shared" si="4"/>
        <v>999.28749965999998</v>
      </c>
      <c r="F42" s="1337">
        <f t="shared" si="5"/>
        <v>-230.00872726</v>
      </c>
      <c r="H42" s="922"/>
    </row>
    <row r="43" spans="2:12" ht="15.6">
      <c r="B43" s="1568" t="s">
        <v>339</v>
      </c>
      <c r="C43" s="1336">
        <v>340.26918572000005</v>
      </c>
      <c r="D43" s="1337">
        <v>560.01585276000003</v>
      </c>
      <c r="E43" s="1335">
        <f t="shared" si="4"/>
        <v>900.28503848000014</v>
      </c>
      <c r="F43" s="1337">
        <f t="shared" si="5"/>
        <v>-219.74666703999998</v>
      </c>
      <c r="H43" s="922"/>
    </row>
    <row r="44" spans="2:12" ht="15.6">
      <c r="B44" s="1568" t="s">
        <v>340</v>
      </c>
      <c r="C44" s="1336">
        <v>449.34836155199997</v>
      </c>
      <c r="D44" s="1337">
        <v>576.53875034999999</v>
      </c>
      <c r="E44" s="1335">
        <f t="shared" si="4"/>
        <v>1025.887111902</v>
      </c>
      <c r="F44" s="1337">
        <f t="shared" si="5"/>
        <v>-127.19038879800001</v>
      </c>
      <c r="H44" s="922"/>
    </row>
    <row r="45" spans="2:12" ht="15.6">
      <c r="B45" s="1568" t="s">
        <v>341</v>
      </c>
      <c r="C45" s="1336">
        <v>353.40230932999998</v>
      </c>
      <c r="D45" s="1337">
        <v>577.13114929000005</v>
      </c>
      <c r="E45" s="1335">
        <f t="shared" si="4"/>
        <v>930.53345862000003</v>
      </c>
      <c r="F45" s="1337">
        <f t="shared" si="5"/>
        <v>-223.72883996000007</v>
      </c>
      <c r="H45" s="922"/>
    </row>
    <row r="46" spans="2:12" ht="15.6">
      <c r="B46" s="1568" t="s">
        <v>342</v>
      </c>
      <c r="C46" s="1336">
        <v>448.6</v>
      </c>
      <c r="D46" s="1569">
        <v>592.29999999999995</v>
      </c>
      <c r="E46" s="1336">
        <f t="shared" si="4"/>
        <v>1040.9000000000001</v>
      </c>
      <c r="F46" s="1336">
        <f t="shared" si="5"/>
        <v>-143.69999999999993</v>
      </c>
      <c r="H46" s="922"/>
    </row>
    <row r="47" spans="2:12" ht="15.6">
      <c r="B47" s="1568" t="s">
        <v>343</v>
      </c>
      <c r="C47" s="1336">
        <v>471.7</v>
      </c>
      <c r="D47" s="1569">
        <v>628.70000000000005</v>
      </c>
      <c r="E47" s="1336">
        <f>+D47+C47</f>
        <v>1100.4000000000001</v>
      </c>
      <c r="F47" s="1336">
        <f>+C47-D47</f>
        <v>-157.00000000000006</v>
      </c>
      <c r="H47" s="922"/>
    </row>
    <row r="48" spans="2:12" ht="16.2" thickBot="1">
      <c r="B48" s="1568" t="s">
        <v>344</v>
      </c>
      <c r="C48" s="1336">
        <v>364.8</v>
      </c>
      <c r="D48" s="1569">
        <v>494.7</v>
      </c>
      <c r="E48" s="1336">
        <f>+D48+C48</f>
        <v>859.5</v>
      </c>
      <c r="F48" s="1336">
        <f>+C48-D48</f>
        <v>-129.89999999999998</v>
      </c>
      <c r="H48" s="922"/>
    </row>
    <row r="49" spans="2:8" ht="16.2" thickBot="1">
      <c r="B49" s="1564" t="s">
        <v>37</v>
      </c>
      <c r="C49" s="1338">
        <f>SUM(C37:C48)</f>
        <v>4295.6285428019992</v>
      </c>
      <c r="D49" s="1342">
        <f>SUM(D37:D48)</f>
        <v>6790.8407658600008</v>
      </c>
      <c r="E49" s="1339">
        <f>SUM(E37:E48)</f>
        <v>11086.469308662001</v>
      </c>
      <c r="F49" s="1342">
        <f>SUM(F37:F48)</f>
        <v>-2495.2122230579998</v>
      </c>
      <c r="H49" s="922"/>
    </row>
    <row r="50" spans="2:8" ht="15.6">
      <c r="B50" s="1568"/>
      <c r="C50" s="1336"/>
      <c r="D50" s="1569"/>
      <c r="E50" s="1336"/>
      <c r="F50" s="1336"/>
      <c r="H50" s="922"/>
    </row>
    <row r="51" spans="2:8" ht="15.6">
      <c r="B51" s="1559">
        <v>2019</v>
      </c>
      <c r="C51" s="1336"/>
      <c r="D51" s="1569"/>
      <c r="E51" s="1336"/>
      <c r="F51" s="1336"/>
      <c r="H51" s="922"/>
    </row>
    <row r="52" spans="2:8" ht="15.6">
      <c r="B52" s="1559" t="s">
        <v>345</v>
      </c>
      <c r="C52" s="1336">
        <v>292.60000000000002</v>
      </c>
      <c r="D52" s="1569">
        <v>336.8</v>
      </c>
      <c r="E52" s="1336">
        <v>629.40000000000009</v>
      </c>
      <c r="F52" s="1336">
        <f t="shared" ref="F52:F60" si="6">+C52-D52</f>
        <v>-44.199999999999989</v>
      </c>
      <c r="H52" s="922"/>
    </row>
    <row r="53" spans="2:8" ht="15.6">
      <c r="B53" s="1559" t="s">
        <v>334</v>
      </c>
      <c r="C53" s="1336">
        <v>348.4</v>
      </c>
      <c r="D53" s="1569">
        <v>370.5</v>
      </c>
      <c r="E53" s="1336">
        <f t="shared" ref="E53:E60" si="7">+D53+C53</f>
        <v>718.9</v>
      </c>
      <c r="F53" s="1336">
        <f t="shared" si="6"/>
        <v>-22.100000000000023</v>
      </c>
      <c r="H53" s="922"/>
    </row>
    <row r="54" spans="2:8" ht="15.6">
      <c r="B54" s="1559" t="s">
        <v>335</v>
      </c>
      <c r="C54" s="1336">
        <v>295.89999999999998</v>
      </c>
      <c r="D54" s="1569">
        <v>329</v>
      </c>
      <c r="E54" s="1336">
        <f t="shared" si="7"/>
        <v>624.9</v>
      </c>
      <c r="F54" s="1336">
        <f t="shared" si="6"/>
        <v>-33.100000000000023</v>
      </c>
      <c r="H54" s="922"/>
    </row>
    <row r="55" spans="2:8" ht="15.6">
      <c r="B55" s="1559" t="s">
        <v>336</v>
      </c>
      <c r="C55" s="1336">
        <v>277</v>
      </c>
      <c r="D55" s="1569">
        <v>416.7</v>
      </c>
      <c r="E55" s="1336">
        <f t="shared" si="7"/>
        <v>693.7</v>
      </c>
      <c r="F55" s="1336">
        <f t="shared" si="6"/>
        <v>-139.69999999999999</v>
      </c>
      <c r="H55" s="922"/>
    </row>
    <row r="56" spans="2:8" ht="15.6">
      <c r="B56" s="1559" t="s">
        <v>337</v>
      </c>
      <c r="C56" s="1336">
        <v>343.2</v>
      </c>
      <c r="D56" s="1569">
        <v>436.8</v>
      </c>
      <c r="E56" s="1336">
        <f t="shared" si="7"/>
        <v>780</v>
      </c>
      <c r="F56" s="1336">
        <f t="shared" si="6"/>
        <v>-93.600000000000023</v>
      </c>
      <c r="H56" s="922"/>
    </row>
    <row r="57" spans="2:8" ht="15.6">
      <c r="B57" s="1559" t="s">
        <v>338</v>
      </c>
      <c r="C57" s="1336">
        <v>239.8</v>
      </c>
      <c r="D57" s="1569">
        <v>458.5</v>
      </c>
      <c r="E57" s="1336">
        <f t="shared" si="7"/>
        <v>698.3</v>
      </c>
      <c r="F57" s="1336">
        <f t="shared" si="6"/>
        <v>-218.7</v>
      </c>
      <c r="H57" s="922"/>
    </row>
    <row r="58" spans="2:8" ht="15.6">
      <c r="B58" s="1559" t="s">
        <v>339</v>
      </c>
      <c r="C58" s="1336">
        <v>299.5</v>
      </c>
      <c r="D58" s="1569">
        <v>357</v>
      </c>
      <c r="E58" s="1336">
        <f t="shared" si="7"/>
        <v>656.5</v>
      </c>
      <c r="F58" s="1336">
        <f t="shared" si="6"/>
        <v>-57.5</v>
      </c>
      <c r="H58" s="922"/>
    </row>
    <row r="59" spans="2:8" ht="15.6">
      <c r="B59" s="1559" t="s">
        <v>340</v>
      </c>
      <c r="C59" s="1561">
        <v>345.4</v>
      </c>
      <c r="D59" s="1571">
        <v>384.2</v>
      </c>
      <c r="E59" s="1562">
        <f t="shared" si="7"/>
        <v>729.59999999999991</v>
      </c>
      <c r="F59" s="1563">
        <f t="shared" si="6"/>
        <v>-38.800000000000011</v>
      </c>
      <c r="H59" s="922"/>
    </row>
    <row r="60" spans="2:8" ht="16.2" thickBot="1">
      <c r="B60" s="1559" t="s">
        <v>341</v>
      </c>
      <c r="C60" s="1572">
        <v>378.4</v>
      </c>
      <c r="D60" s="1560">
        <v>403.7</v>
      </c>
      <c r="E60" s="1444">
        <f t="shared" si="7"/>
        <v>782.09999999999991</v>
      </c>
      <c r="F60" s="1445">
        <f t="shared" si="6"/>
        <v>-25.300000000000011</v>
      </c>
      <c r="H60" s="922"/>
    </row>
    <row r="61" spans="2:8" ht="15.6" thickTop="1">
      <c r="B61" s="1080"/>
      <c r="D61" s="1197"/>
      <c r="H61" s="922"/>
    </row>
    <row r="62" spans="2:8" ht="15.6">
      <c r="B62" s="1409" t="s">
        <v>1821</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B6431-0064-4420-8991-E781D0299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33</vt:i4>
      </vt:variant>
    </vt:vector>
  </HeadingPairs>
  <TitlesOfParts>
    <vt:vector size="75" baseType="lpstr">
      <vt:lpstr>NEW11</vt:lpstr>
      <vt:lpstr>1.1</vt:lpstr>
      <vt:lpstr>1.2</vt:lpstr>
      <vt:lpstr>1.3</vt:lpstr>
      <vt:lpstr>Input Merchant Assets</vt:lpstr>
      <vt:lpstr>Input Merchant Liabilities</vt:lpstr>
      <vt:lpstr>Input POSB Assets</vt:lpstr>
      <vt:lpstr>Input POSB Liabilities</vt:lpstr>
      <vt:lpstr>Depository Corporations Survey</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2025-09-09T09:17:59Z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